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4.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iane.texier\Desktop\ESSMS Handicap\"/>
    </mc:Choice>
  </mc:AlternateContent>
  <bookViews>
    <workbookView xWindow="0" yWindow="0" windowWidth="20490" windowHeight="7320"/>
  </bookViews>
  <sheets>
    <sheet name="AUDIT CROISE - Lisez-moi" sheetId="10" r:id="rId1"/>
    <sheet name="Informations générales" sheetId="11" r:id="rId2"/>
    <sheet name="Politique et gouvernance" sheetId="12" r:id="rId3"/>
    <sheet name="Mise en oeuvre" sheetId="13" r:id="rId4"/>
    <sheet name="Résultats" sheetId="14" state="hidden" r:id="rId5"/>
    <sheet name="Plan d'actions" sheetId="15" state="hidden" r:id="rId6"/>
    <sheet name="Analyse macro risques essentiel" sheetId="2" state="hidden" r:id="rId7"/>
    <sheet name="Liste déroulante" sheetId="6" state="hidden" r:id="rId8"/>
  </sheets>
  <externalReferences>
    <externalReference r:id="rId9"/>
    <externalReference r:id="rId10"/>
  </externalReferences>
  <definedNames>
    <definedName name="_xlnm._FilterDatabase" localSheetId="3" hidden="1">'Mise en oeuvre'!$B$5:$I$313</definedName>
    <definedName name="_xlnm._FilterDatabase" localSheetId="5" hidden="1">'Plan d''actions'!$A$5:$I$5</definedName>
    <definedName name="_xlnm._FilterDatabase" localSheetId="2" hidden="1">'Politique et gouvernance'!$J$5:$P$367</definedName>
    <definedName name="choix1" localSheetId="0">'[1]Valid données'!$B$2:$B$3</definedName>
    <definedName name="choix1" localSheetId="1">'[1]Valid données'!$B$2:$B$3</definedName>
    <definedName name="choix1" localSheetId="3">'[1]Valid données'!$B$2:$B$3</definedName>
    <definedName name="choix1" localSheetId="5">'[1]Valid données'!$B$2:$B$3</definedName>
    <definedName name="choix1" localSheetId="2">'[1]Valid données'!$B$2:$B$3</definedName>
    <definedName name="choix1" localSheetId="4">'[1]Valid données'!$B$2:$B$3</definedName>
    <definedName name="choix1">'[2]Valid données'!$B$2:$B$3</definedName>
    <definedName name="choix5" localSheetId="0">'[1]Valid données'!$J$2:$J$6</definedName>
    <definedName name="choix5" localSheetId="1">'[1]Valid données'!$J$2:$J$6</definedName>
    <definedName name="choix5" localSheetId="3">'[1]Valid données'!$J$2:$J$6</definedName>
    <definedName name="choix5" localSheetId="5">'[1]Valid données'!$J$2:$J$6</definedName>
    <definedName name="choix5" localSheetId="2">'[1]Valid données'!$J$2:$J$6</definedName>
    <definedName name="choix5" localSheetId="4">'[1]Valid données'!$J$2:$J$6</definedName>
    <definedName name="choix5">'[2]Valid données'!$J$2:$J$6</definedName>
    <definedName name="COTA" localSheetId="0">#REF!</definedName>
    <definedName name="COTA" localSheetId="1">#REF!</definedName>
    <definedName name="COTA" localSheetId="3">#REF!</definedName>
    <definedName name="COTA" localSheetId="5">#REF!</definedName>
    <definedName name="COTA" localSheetId="2">#REF!</definedName>
    <definedName name="COTA" localSheetId="4">#REF!</definedName>
    <definedName name="COTA">#REF!</definedName>
    <definedName name="RéfN4">#NAME?</definedName>
    <definedName name="Segment_Filtre">#N/A</definedName>
    <definedName name="Segment_Filtre1">#N/A</definedName>
    <definedName name="Segment_Méthode">#N/A</definedName>
    <definedName name="Segment_Méthode2">#N/A</definedName>
    <definedName name="_xlnm.Print_Area" localSheetId="0">'AUDIT CROISE - Lisez-moi'!$A$3:$B$93</definedName>
    <definedName name="_xlnm.Print_Area" localSheetId="1">'Informations générales'!$B$1:$E$35</definedName>
    <definedName name="_xlnm.Print_Area" localSheetId="3">'Mise en oeuvre'!$B$5:$G$282</definedName>
    <definedName name="_xlnm.Print_Area" localSheetId="5">'Plan d''actions'!$A$1:$I$10</definedName>
    <definedName name="_xlnm.Print_Area" localSheetId="2">'Politique et gouvernance'!$B$1:$I$366</definedName>
  </definedNames>
  <calcPr calcId="162913"/>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1"/>
        <x14:slicerCache r:id="rId12"/>
        <x14:slicerCache r:id="rId13"/>
        <x14:slicerCache r:id="rId14"/>
      </x15:slicerCaches>
    </ext>
  </extLst>
</workbook>
</file>

<file path=xl/calcChain.xml><?xml version="1.0" encoding="utf-8"?>
<calcChain xmlns="http://schemas.openxmlformats.org/spreadsheetml/2006/main">
  <c r="C10" i="15" l="1"/>
  <c r="D10" i="15" s="1"/>
  <c r="B10" i="15"/>
  <c r="A10" i="15"/>
  <c r="D2" i="15"/>
  <c r="D1" i="15"/>
  <c r="D26" i="14"/>
  <c r="D24" i="14"/>
  <c r="B24" i="14"/>
  <c r="D23" i="14"/>
  <c r="B23" i="14"/>
  <c r="D22" i="14"/>
  <c r="B22" i="14"/>
  <c r="D21" i="14"/>
  <c r="B21" i="14"/>
  <c r="M20" i="14"/>
  <c r="D20" i="14"/>
  <c r="B20" i="14"/>
  <c r="D19" i="14"/>
  <c r="B19" i="14"/>
  <c r="M18" i="14"/>
  <c r="D18" i="14"/>
  <c r="B18" i="14"/>
  <c r="M17" i="14"/>
  <c r="K17" i="14"/>
  <c r="D17" i="14"/>
  <c r="B17" i="14"/>
  <c r="M16" i="14"/>
  <c r="K16" i="14"/>
  <c r="D16" i="14"/>
  <c r="B16" i="14"/>
  <c r="M15" i="14"/>
  <c r="D15" i="14"/>
  <c r="B15" i="14"/>
  <c r="M14" i="14"/>
  <c r="K14" i="14"/>
  <c r="D14" i="14"/>
  <c r="B14" i="14"/>
  <c r="M13" i="14"/>
  <c r="K13" i="14"/>
  <c r="D13" i="14"/>
  <c r="B13" i="14"/>
  <c r="M12" i="14"/>
  <c r="K12" i="14"/>
  <c r="D12" i="14"/>
  <c r="B12" i="14"/>
  <c r="M11" i="14"/>
  <c r="K11" i="14"/>
  <c r="D11" i="14"/>
  <c r="B11" i="14"/>
  <c r="V10" i="14"/>
  <c r="M10" i="14"/>
  <c r="D10" i="14"/>
  <c r="B10" i="14"/>
  <c r="V7" i="14"/>
  <c r="M7" i="14"/>
  <c r="D7" i="14"/>
  <c r="D3" i="14"/>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K289" i="13"/>
  <c r="K288" i="13"/>
  <c r="K287" i="13"/>
  <c r="K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K257" i="13"/>
  <c r="K256" i="13"/>
  <c r="K255" i="13"/>
  <c r="K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K209" i="13"/>
  <c r="K208" i="13"/>
  <c r="K207" i="13"/>
  <c r="K206" i="13"/>
  <c r="L205" i="13"/>
  <c r="L204" i="13"/>
  <c r="L203" i="13"/>
  <c r="L202" i="13"/>
  <c r="J201" i="13"/>
  <c r="J200" i="13"/>
  <c r="J199" i="13"/>
  <c r="J198" i="13"/>
  <c r="J197" i="13"/>
  <c r="J196" i="13"/>
  <c r="J195" i="13"/>
  <c r="J194" i="13"/>
  <c r="J193" i="13"/>
  <c r="J192" i="13"/>
  <c r="J191" i="13"/>
  <c r="J190" i="13"/>
  <c r="J189" i="13"/>
  <c r="J188" i="13"/>
  <c r="J187" i="13"/>
  <c r="J186" i="13"/>
  <c r="K185" i="13"/>
  <c r="K184" i="13"/>
  <c r="K183" i="13"/>
  <c r="K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K133" i="13"/>
  <c r="K132" i="13"/>
  <c r="K131" i="13"/>
  <c r="K130" i="13"/>
  <c r="K129" i="13"/>
  <c r="J129" i="13"/>
  <c r="K128" i="13"/>
  <c r="J128" i="13"/>
  <c r="K127" i="13"/>
  <c r="J127" i="13"/>
  <c r="K126" i="13"/>
  <c r="J126" i="13"/>
  <c r="K125" i="13"/>
  <c r="J125" i="13"/>
  <c r="K124" i="13"/>
  <c r="J124" i="13"/>
  <c r="K123" i="13"/>
  <c r="J123" i="13"/>
  <c r="K122" i="13"/>
  <c r="J122" i="13"/>
  <c r="K121" i="13"/>
  <c r="J121" i="13"/>
  <c r="K120" i="13"/>
  <c r="J120" i="13"/>
  <c r="K119" i="13"/>
  <c r="J119" i="13"/>
  <c r="K118" i="13"/>
  <c r="J118" i="13"/>
  <c r="K117" i="13"/>
  <c r="J117" i="13"/>
  <c r="K116" i="13"/>
  <c r="J116" i="13"/>
  <c r="K115" i="13"/>
  <c r="J115" i="13"/>
  <c r="K114" i="13"/>
  <c r="J114" i="13"/>
  <c r="K113" i="13"/>
  <c r="J113" i="13"/>
  <c r="K112" i="13"/>
  <c r="J112" i="13"/>
  <c r="K111" i="13"/>
  <c r="J111" i="13"/>
  <c r="K110" i="13"/>
  <c r="J110" i="13"/>
  <c r="K109" i="13"/>
  <c r="J109" i="13"/>
  <c r="K108" i="13"/>
  <c r="J108" i="13"/>
  <c r="K107" i="13"/>
  <c r="J107" i="13"/>
  <c r="K106" i="13"/>
  <c r="J106" i="13"/>
  <c r="K105" i="13"/>
  <c r="J105" i="13"/>
  <c r="K104" i="13"/>
  <c r="J104" i="13"/>
  <c r="K103" i="13"/>
  <c r="J103" i="13"/>
  <c r="K102" i="13"/>
  <c r="J102" i="13"/>
  <c r="K101" i="13"/>
  <c r="J101" i="13"/>
  <c r="K100" i="13"/>
  <c r="J100" i="13"/>
  <c r="K99" i="13"/>
  <c r="J99" i="13"/>
  <c r="K98" i="13"/>
  <c r="J98" i="13"/>
  <c r="K97" i="13"/>
  <c r="J97" i="13"/>
  <c r="K96" i="13"/>
  <c r="J96" i="13"/>
  <c r="K95" i="13"/>
  <c r="J95" i="13"/>
  <c r="K94" i="13"/>
  <c r="J94" i="13"/>
  <c r="K93" i="13"/>
  <c r="J93" i="13"/>
  <c r="K92" i="13"/>
  <c r="J92" i="13"/>
  <c r="K91" i="13"/>
  <c r="J91" i="13"/>
  <c r="K90" i="13"/>
  <c r="J90" i="13"/>
  <c r="K89" i="13"/>
  <c r="J89" i="13"/>
  <c r="K88" i="13"/>
  <c r="J88" i="13"/>
  <c r="K87" i="13"/>
  <c r="J87" i="13"/>
  <c r="K86" i="13"/>
  <c r="J86" i="13"/>
  <c r="K85" i="13"/>
  <c r="J85" i="13"/>
  <c r="K84" i="13"/>
  <c r="J84" i="13"/>
  <c r="K83" i="13"/>
  <c r="J83" i="13"/>
  <c r="K82" i="13"/>
  <c r="J82" i="13"/>
  <c r="K81" i="13"/>
  <c r="J81" i="13"/>
  <c r="K80" i="13"/>
  <c r="J80" i="13"/>
  <c r="K79" i="13"/>
  <c r="J79" i="13"/>
  <c r="K78" i="13"/>
  <c r="J78" i="13"/>
  <c r="K77" i="13"/>
  <c r="J77" i="13"/>
  <c r="K76" i="13"/>
  <c r="J76" i="13"/>
  <c r="K75" i="13"/>
  <c r="J75" i="13"/>
  <c r="K74" i="13"/>
  <c r="J74" i="13"/>
  <c r="K73" i="13"/>
  <c r="J73" i="13"/>
  <c r="K72" i="13"/>
  <c r="J72" i="13"/>
  <c r="K71" i="13"/>
  <c r="J71" i="13"/>
  <c r="K70" i="13"/>
  <c r="J70" i="13"/>
  <c r="K69" i="13"/>
  <c r="J69" i="13"/>
  <c r="K68" i="13"/>
  <c r="J68" i="13"/>
  <c r="K67" i="13"/>
  <c r="J67" i="13"/>
  <c r="K66" i="13"/>
  <c r="J66" i="13"/>
  <c r="K65" i="13"/>
  <c r="J65" i="13"/>
  <c r="K64" i="13"/>
  <c r="J64" i="13"/>
  <c r="K63" i="13"/>
  <c r="J63" i="13"/>
  <c r="K62" i="13"/>
  <c r="J62" i="13"/>
  <c r="K61" i="13"/>
  <c r="J61" i="13"/>
  <c r="K60" i="13"/>
  <c r="J60" i="13"/>
  <c r="K59" i="13"/>
  <c r="J59" i="13"/>
  <c r="K58" i="13"/>
  <c r="J58" i="13"/>
  <c r="K57" i="13"/>
  <c r="J57" i="13"/>
  <c r="K56" i="13"/>
  <c r="J56" i="13"/>
  <c r="K55" i="13"/>
  <c r="J55" i="13"/>
  <c r="K54" i="13"/>
  <c r="J54" i="13"/>
  <c r="K53" i="13"/>
  <c r="J53" i="13"/>
  <c r="K52" i="13"/>
  <c r="J52" i="13"/>
  <c r="K51" i="13"/>
  <c r="J51" i="13"/>
  <c r="K50" i="13"/>
  <c r="J50" i="13"/>
  <c r="K49" i="13"/>
  <c r="J49" i="13"/>
  <c r="K48" i="13"/>
  <c r="J48" i="13"/>
  <c r="K47" i="13"/>
  <c r="J47" i="13"/>
  <c r="K46" i="13"/>
  <c r="K45" i="13"/>
  <c r="K44" i="13"/>
  <c r="K43" i="13"/>
  <c r="J42" i="13"/>
  <c r="J41" i="13"/>
  <c r="J40" i="13"/>
  <c r="J39" i="13"/>
  <c r="J37" i="13"/>
  <c r="J36" i="13"/>
  <c r="J35" i="13"/>
  <c r="J34" i="13"/>
  <c r="J33" i="13"/>
  <c r="J32" i="13"/>
  <c r="J31" i="13"/>
  <c r="J30" i="13"/>
  <c r="J29" i="13"/>
  <c r="J28" i="13"/>
  <c r="J27" i="13"/>
  <c r="J26" i="13"/>
  <c r="J25" i="13"/>
  <c r="J24" i="13"/>
  <c r="J23" i="13"/>
  <c r="J22" i="13"/>
  <c r="J21" i="13"/>
  <c r="J20" i="13"/>
  <c r="J19" i="13"/>
  <c r="J18" i="13"/>
  <c r="J17" i="13"/>
  <c r="J16" i="13"/>
  <c r="J15" i="13"/>
  <c r="J14" i="13"/>
  <c r="K13" i="13"/>
  <c r="K12" i="13"/>
  <c r="K11" i="13"/>
  <c r="K10" i="13"/>
  <c r="L9" i="13"/>
  <c r="L8" i="13"/>
  <c r="L7" i="13"/>
  <c r="L6" i="13"/>
  <c r="J366" i="12"/>
  <c r="J365" i="12"/>
  <c r="J364" i="12"/>
  <c r="J36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23" i="12"/>
  <c r="J322" i="12"/>
  <c r="J321" i="12"/>
  <c r="J320" i="12"/>
  <c r="J319" i="12"/>
  <c r="K318" i="12"/>
  <c r="K317" i="12"/>
  <c r="K316" i="12"/>
  <c r="K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K282" i="12"/>
  <c r="K281" i="12"/>
  <c r="K280" i="12"/>
  <c r="K279" i="12"/>
  <c r="L278" i="12"/>
  <c r="L277" i="12"/>
  <c r="L276" i="12"/>
  <c r="L275" i="12"/>
  <c r="J274" i="12"/>
  <c r="J273" i="12"/>
  <c r="J272" i="12"/>
  <c r="J271" i="12"/>
  <c r="K270" i="12"/>
  <c r="K269" i="12"/>
  <c r="K268" i="12"/>
  <c r="K267" i="12"/>
  <c r="J266" i="12"/>
  <c r="J265" i="12"/>
  <c r="J264" i="12"/>
  <c r="J263" i="12"/>
  <c r="J262" i="12"/>
  <c r="J261" i="12"/>
  <c r="J260" i="12"/>
  <c r="J259" i="12"/>
  <c r="K258" i="12"/>
  <c r="K257" i="12"/>
  <c r="K256" i="12"/>
  <c r="K255" i="12"/>
  <c r="J254" i="12"/>
  <c r="J253" i="12"/>
  <c r="J252" i="12"/>
  <c r="J251" i="12"/>
  <c r="J250" i="12"/>
  <c r="J249" i="12"/>
  <c r="J248" i="12"/>
  <c r="J247" i="12"/>
  <c r="J246" i="12"/>
  <c r="J245" i="12"/>
  <c r="J244" i="12"/>
  <c r="J243" i="12"/>
  <c r="J242" i="12"/>
  <c r="J241" i="12"/>
  <c r="J240" i="12"/>
  <c r="J239" i="12"/>
  <c r="J238" i="12"/>
  <c r="J237" i="12"/>
  <c r="J236" i="12"/>
  <c r="J235" i="12"/>
  <c r="K234" i="12"/>
  <c r="K233" i="12"/>
  <c r="K232" i="12"/>
  <c r="K231" i="12"/>
  <c r="J230" i="12"/>
  <c r="J229" i="12"/>
  <c r="J228" i="12"/>
  <c r="K227" i="12"/>
  <c r="K226" i="12"/>
  <c r="K225" i="12"/>
  <c r="K224" i="12"/>
  <c r="L223" i="12"/>
  <c r="L222" i="12"/>
  <c r="L221" i="12"/>
  <c r="L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K191" i="12"/>
  <c r="K190" i="12"/>
  <c r="K189" i="12"/>
  <c r="K188" i="12"/>
  <c r="J187" i="12"/>
  <c r="J186" i="12"/>
  <c r="J185" i="12"/>
  <c r="J184" i="12"/>
  <c r="J183" i="12"/>
  <c r="J182" i="12"/>
  <c r="J181" i="12"/>
  <c r="J180" i="12"/>
  <c r="J179" i="12"/>
  <c r="J178" i="12"/>
  <c r="J177" i="12"/>
  <c r="J176" i="12"/>
  <c r="J175" i="12"/>
  <c r="J174" i="12"/>
  <c r="J173" i="12"/>
  <c r="J172" i="12"/>
  <c r="J171" i="12"/>
  <c r="J170" i="12"/>
  <c r="J169" i="12"/>
  <c r="J168" i="12"/>
  <c r="J167" i="12"/>
  <c r="J166" i="12"/>
  <c r="J165" i="12"/>
  <c r="J164" i="12"/>
  <c r="K163" i="12"/>
  <c r="K162" i="12"/>
  <c r="K161" i="12"/>
  <c r="K160" i="12"/>
  <c r="L159" i="12"/>
  <c r="L158" i="12"/>
  <c r="L157" i="12"/>
  <c r="L156" i="12"/>
  <c r="J155" i="12"/>
  <c r="J154" i="12"/>
  <c r="J153" i="12"/>
  <c r="J152" i="12"/>
  <c r="J151" i="12"/>
  <c r="J150" i="12"/>
  <c r="J149" i="12"/>
  <c r="J148" i="12"/>
  <c r="J147" i="12"/>
  <c r="J146" i="12"/>
  <c r="J145" i="12"/>
  <c r="J144" i="12"/>
  <c r="J143" i="12"/>
  <c r="J142" i="12"/>
  <c r="J141" i="12"/>
  <c r="J140" i="12"/>
  <c r="J139" i="12"/>
  <c r="J138" i="12"/>
  <c r="J137" i="12"/>
  <c r="J136" i="12"/>
  <c r="J135" i="12"/>
  <c r="J134" i="12"/>
  <c r="J133" i="12"/>
  <c r="J132" i="12"/>
  <c r="K131" i="12"/>
  <c r="K130" i="12"/>
  <c r="K129" i="12"/>
  <c r="K128" i="12"/>
  <c r="J127" i="12"/>
  <c r="J126" i="12"/>
  <c r="J125" i="12"/>
  <c r="J124" i="12"/>
  <c r="J123" i="12"/>
  <c r="J122" i="12"/>
  <c r="J121" i="12"/>
  <c r="J120" i="12"/>
  <c r="J119" i="12"/>
  <c r="J118" i="12"/>
  <c r="J117" i="12"/>
  <c r="J116" i="12"/>
  <c r="J115" i="12"/>
  <c r="J114" i="12"/>
  <c r="J113" i="12"/>
  <c r="J112" i="12"/>
  <c r="J111" i="12"/>
  <c r="J110" i="12"/>
  <c r="J109" i="12"/>
  <c r="J108" i="12"/>
  <c r="J107" i="12"/>
  <c r="J106" i="12"/>
  <c r="J105" i="12"/>
  <c r="J104" i="12"/>
  <c r="J103" i="12"/>
  <c r="J102" i="12"/>
  <c r="J101" i="12"/>
  <c r="J100" i="12"/>
  <c r="J99" i="12"/>
  <c r="J98" i="12"/>
  <c r="J97" i="12"/>
  <c r="J9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61" i="12"/>
  <c r="J60" i="12"/>
  <c r="J59" i="12"/>
  <c r="J58" i="12"/>
  <c r="J57" i="12"/>
  <c r="J56" i="12"/>
  <c r="J55" i="12"/>
  <c r="J54" i="12"/>
  <c r="J53" i="12"/>
  <c r="K52" i="12"/>
  <c r="K51" i="12"/>
  <c r="K50" i="12"/>
  <c r="K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17" i="12"/>
  <c r="J16" i="12"/>
  <c r="J15" i="12"/>
  <c r="J14" i="12"/>
  <c r="K13" i="12"/>
  <c r="K12" i="12"/>
  <c r="K11" i="12"/>
  <c r="K10" i="12"/>
  <c r="L9" i="12"/>
  <c r="L8" i="12"/>
  <c r="L7" i="12"/>
  <c r="L6" i="12"/>
</calcChain>
</file>

<file path=xl/sharedStrings.xml><?xml version="1.0" encoding="utf-8"?>
<sst xmlns="http://schemas.openxmlformats.org/spreadsheetml/2006/main" count="5080" uniqueCount="806">
  <si>
    <t>N°</t>
  </si>
  <si>
    <t>Commentaire libre</t>
  </si>
  <si>
    <t>Oui</t>
  </si>
  <si>
    <t>Non</t>
  </si>
  <si>
    <t>Grille d'analyse macro des risques essentiels</t>
  </si>
  <si>
    <t>Questions</t>
  </si>
  <si>
    <t>Réponse</t>
  </si>
  <si>
    <t>Réponses facultatives</t>
  </si>
  <si>
    <t>% d'avancement/de maîtrise du risque</t>
  </si>
  <si>
    <t>Criticité / Priorisation</t>
  </si>
  <si>
    <t>Gestion de l'identité</t>
  </si>
  <si>
    <t>Autre</t>
  </si>
  <si>
    <t>L'identité du résident est vérifiée systématiquement avant toute administration de médicaments</t>
  </si>
  <si>
    <r>
      <t xml:space="preserve">Les contenants individuels utilisés lors de la préparation des traitements (piluliers, godets…) et jusqu'à l'administration comportent toutes les mentions nécessaires à l’identification du résident </t>
    </r>
    <r>
      <rPr>
        <i/>
        <sz val="10"/>
        <color theme="1"/>
        <rFont val="Tw Cen MT"/>
        <family val="2"/>
      </rPr>
      <t>(nom et prénom a minima complétés éventuellement de la date de naissance, de la photographie, du nom de jeune fille en cas d'homonymie, du numéro de chambre)</t>
    </r>
  </si>
  <si>
    <t>En partie</t>
  </si>
  <si>
    <t>Prescription</t>
  </si>
  <si>
    <t>Une liste préférentielle de médicaments existe, est à jour et est disponible dans votre établissement sous une forme adaptée à la consultation par l'équipe soignante et les médecins traitants (ou autres)</t>
  </si>
  <si>
    <r>
      <t xml:space="preserve">Les prescriptions sont conformes à la règlementation </t>
    </r>
    <r>
      <rPr>
        <i/>
        <sz val="10"/>
        <color theme="1"/>
        <rFont val="Tw Cen MT"/>
        <family val="2"/>
      </rPr>
      <t>(Comprend nom, prénom, sexe, date de naissance, poids et taille si nécessaire, dénomination, posologie, durée du traitement et voie d'administration des médicaments, date de prescription, nom et signature du prescripteur)</t>
    </r>
  </si>
  <si>
    <t>La prise en charge thérapeutique de chaque résident est régulièrement réévaluée</t>
  </si>
  <si>
    <t>Le médecin coordonnateur de l'établissement, en lien avec le pharmacien référent, analyse lors des réunions de coordination l'observance de la prise médicamenteuse et la pertinence des prescriptions au regard de l'état du résident</t>
  </si>
  <si>
    <t>Des organisations sont mises en place pour éviter les prescriptions orales (hors urgence vitale)</t>
  </si>
  <si>
    <t>Les changements de traitement (modification d’un traitement existant ou nouveau traitement) sont prescrits par le médecin, et pris en compte par le pharmacien et les IDE</t>
  </si>
  <si>
    <t>Le dossier de liaison d’urgence contient le dernier traitement médicamenteux du résident (vers ou depuis une hospitalisation)</t>
  </si>
  <si>
    <t>Dispensation</t>
  </si>
  <si>
    <t>Le pharmacien dispose de l'ensemble des informations du résidents nécessaires à l'analyse pharmaceutique (historique des traitements, données cliniques et biologiques)</t>
  </si>
  <si>
    <t>Le pharmacien transmet à l'équipe médicale et à l'équipe soignante des avis pharmaceutiques en tant que de besoin</t>
  </si>
  <si>
    <t>Les modalités de transmission des avis pharmaceutiques ont fait l'objet d'une concertation entre médecins (coordonnateurs, traitants, autres) et pharmaciens</t>
  </si>
  <si>
    <t>Préparation des doses à administrer</t>
  </si>
  <si>
    <t>Une consigne ou une règle prévoit que la personne qui prépare les médicaments n'est pas dérangée lors de la préparation des médicaments (téléphone, professionnels, résidents…). Cette règle est respectée.</t>
  </si>
  <si>
    <t>La préparation des piluliers est toujours faite au vue de la (les) dernière(s) prescription(s) médicale(s) en cours</t>
  </si>
  <si>
    <t>Si une re-saisie de la prescription est inévitable pour la PDA, un système de contrôle est mis en place par la pharmacie</t>
  </si>
  <si>
    <t>Un double contrôle des tiroirs ou piluliers préparés est effectué</t>
  </si>
  <si>
    <t>Distribution/ administration</t>
  </si>
  <si>
    <t>Un protocole définit de quelle manière est déterminée l'autonomie qui peut être laissée au résident pour la prise de ses médicaments, ainsi que les médicaments concernés</t>
  </si>
  <si>
    <t>L'autonomie du résident est régulièrement réévalué et tracée dans le dossier patient</t>
  </si>
  <si>
    <t>La concordance entre les doses préparées et la prescription est réalisée au moment de l'administration</t>
  </si>
  <si>
    <t>L'administration des médicaments est tracée sur un support unique (papier ou informatique), au regard de la prescription validée par le médecin</t>
  </si>
  <si>
    <t>Les prescriptions conditionnelles (si besoin) font l'objet d'une traçabilité particulière</t>
  </si>
  <si>
    <t>Les résidents présentant des troubles de la déglutition sont identifiés</t>
  </si>
  <si>
    <t>La personne qui administre les médicaments est identifiée</t>
  </si>
  <si>
    <t>Quand l’aide à la prise est confiée à du personnel habilité à réaliser des actes de la vie courante, cet acte est formalisé avec notamment le détail des médicaments concernés</t>
  </si>
  <si>
    <t>Quand l’aide à la prise est confiée à du personnel habilité à réaliser des actes de la vie courante, celle-ci fait l’objet d’un retour systématique à l’IDE et est tracé dans le DPI</t>
  </si>
  <si>
    <t>Stockage des médicaments</t>
  </si>
  <si>
    <t>Votre établissement dispose d'un document décrivant le principe de rangement des médicaments de votre établissement  (dans les unités de soins et dans la PUI si l'établissement comporte une PUI)</t>
  </si>
  <si>
    <t>Le local où sont stockés les médicaments est muni d'un système de fermeture permettant l'accès uniquement aux personnels de soins</t>
  </si>
  <si>
    <t>En dehors de la pharmacie, le stockage des médicaments des résidents hors dotation est nominatif</t>
  </si>
  <si>
    <t>Pour éviter tout risque de confusion, l'organisation du stockage fait qu'il n'y a jamais plusieurs dosages du même médicament mélangés dans la même case de l'espace de rangement de votre établissement</t>
  </si>
  <si>
    <t>Les médicaments stupéfiants sont conservés dans un dispositif de rangement séparé et fermé à clé après chaque utilisation</t>
  </si>
  <si>
    <t>Le contrôle de la température du réfrigérateur dédié aux médicaments de votre établissement est tracé et la conduite à tenir en cas de non-conformité est définie</t>
  </si>
  <si>
    <t>Un suivi de la péremption des médicaments est effectué régulièrement par un IDE/pharmacien/préparateur en pharmacie</t>
  </si>
  <si>
    <t>Gestion de la dotation pour soins urgents</t>
  </si>
  <si>
    <t>Le stock de médicaments pour soins urgents de votre établissement a fait l'objet d'une dotation qualitative et quantitative, définie par le médecin coordonnateurn en collaboration avec l'IDEC et le pharmacien (officine ou PUI)</t>
  </si>
  <si>
    <t>Les médicaments pour soins urgents sont séparés des médicaments des résidents. Ils sont accessibles rapidement et facilement en cas de besoin</t>
  </si>
  <si>
    <t>Toute utilisation du stock de la dotation pour soins urgents est tracée et le stock complété</t>
  </si>
  <si>
    <t>Le contrôle des péremptions de la dotation pour soins urgents est effectué régulièrement et est tracé par les IDE (ou par du personnel de la pharmacie)</t>
  </si>
  <si>
    <t>Communication et lien pluriprofessionnel</t>
  </si>
  <si>
    <t>Il existe une instance (exemple : commission de coordination gériatrique ou autre) à laquelle participent les médecins traitants et se réunissant au moins 2 fois par an</t>
  </si>
  <si>
    <t>Le médecin coordonnateur de votre établissement contribue auprès des professionnels de santé exerçant dans l'établissement à la bonne adaptation aux impératifs gériatriques des prescriptions des médicaments</t>
  </si>
  <si>
    <r>
      <t xml:space="preserve">Votre établissement a clarifié sous forme d'une convention les liens organisationnels avec la(les) pharmacie(s) d'officine </t>
    </r>
    <r>
      <rPr>
        <i/>
        <sz val="10"/>
        <rFont val="Tw Cen MT"/>
        <family val="2"/>
      </rPr>
      <t>(heure et jour de délivrance, modalités de commandes, bons d'urgence, modalités de préparation des doses à administrer…)</t>
    </r>
  </si>
  <si>
    <t>Le pharmacien informe l'EHPAD en cas de retraits ou rappels de lots de médicaments et s'assure de leur mise sous quarantaine</t>
  </si>
  <si>
    <t>La liste des médicaments, dont la forme pharmaceutique est modifiable (écrasable, sécable, gélule ouvrable...), définie avec le pharmacien dispensateur, est à disposition des professionnels de l'établissement.</t>
  </si>
  <si>
    <t>Le plan de formation de l'établissement comporte des actions de formation/sensibilisation spécifiques à la prise en charge médicamenteuse tel que la iatrogénie médicamenteuse.</t>
  </si>
  <si>
    <t>HANDICAP - Etat des lieux flash</t>
  </si>
  <si>
    <t>*</t>
  </si>
  <si>
    <t>Interlocuteurs privilégiés</t>
  </si>
  <si>
    <t>M-01</t>
  </si>
  <si>
    <t>M-02</t>
  </si>
  <si>
    <t>M-03</t>
  </si>
  <si>
    <t>M-04</t>
  </si>
  <si>
    <t>M-05</t>
  </si>
  <si>
    <t>M-10</t>
  </si>
  <si>
    <t>M-08</t>
  </si>
  <si>
    <t>M-09</t>
  </si>
  <si>
    <t>M-07</t>
  </si>
  <si>
    <t>M-11</t>
  </si>
  <si>
    <t>M-12</t>
  </si>
  <si>
    <t>M-15</t>
  </si>
  <si>
    <t>M-13</t>
  </si>
  <si>
    <t>M-14</t>
  </si>
  <si>
    <t>M-20</t>
  </si>
  <si>
    <t>M-16</t>
  </si>
  <si>
    <t>M-17</t>
  </si>
  <si>
    <t>M-18</t>
  </si>
  <si>
    <t>M-19</t>
  </si>
  <si>
    <t>M-21</t>
  </si>
  <si>
    <t>M-22</t>
  </si>
  <si>
    <t>M-23</t>
  </si>
  <si>
    <t>Evaluation de la prise en charge médicamenteuse des ESSMS accueillant des personnes en situation d'handicap - HEBERGEMENT</t>
  </si>
  <si>
    <t>Cette grille doit impérativement être enregistrée au format excel (xls ou xlsx).</t>
  </si>
  <si>
    <t>Avant propos</t>
  </si>
  <si>
    <t>Depuis la loi du 2 janvier 2002 rénovant l’action sociale et médico-sociale, les ESSMS ont l’obligation de procéder à une évaluation régulière de leurs activités et de la qualité des prestations qu’ils délivrent. L’objectif était d’apprécier la qualité des activités et prestations délivrées par ces structures aux personnes accueillies par des organismes habilités.
Dans un objectif d’amélioration du dispositif d'évaluation, la loi du 24 juillet 2019 a fait évoluer les missions de la HAS. Elle lui a confié la responsabilité d’élaborer :
-une nouvelle procédure d’évaluation nationale, commune à tous les ESSMS ;
-un nouveau cahier des charges fixant les exigences requises pour devenir un organisme autorisé à réaliser ces évaluations.
Depuis le 26 avril 2022, s'applique le Décret no 2022-695 modifiant le décret no 2021-1476 du 12 novembre 2021 relatif au rythme des évaluations de la qualité des établissements et services sociaux et médico-sociaux</t>
  </si>
  <si>
    <r>
      <t xml:space="preserve">Dans ce cadre, l'OMéDIT Bretagne propose un </t>
    </r>
    <r>
      <rPr>
        <b/>
        <sz val="14"/>
        <color theme="1"/>
        <rFont val="Tw Cen MT"/>
        <family val="2"/>
        <scheme val="minor"/>
      </rPr>
      <t>support d'audit du circuit du médicament dans les établissements médico-sociaux accueillant des personnes en situation d'handicap.</t>
    </r>
    <r>
      <rPr>
        <sz val="14"/>
        <color theme="1"/>
        <rFont val="Tw Cen MT"/>
        <family val="2"/>
        <scheme val="minor"/>
      </rPr>
      <t xml:space="preserve">
Il est proposé sous la forme d’un </t>
    </r>
    <r>
      <rPr>
        <b/>
        <sz val="14"/>
        <color theme="1"/>
        <rFont val="Tw Cen MT"/>
        <family val="2"/>
        <scheme val="minor"/>
      </rPr>
      <t>audit système décomposé en 3 étapes :
o Partie 1 : « Politique et Gouvernance »
o Partie 2 :  « Mise en oeuvre »
o Partie 3 : « Entretien personne accompagnée »</t>
    </r>
    <r>
      <rPr>
        <sz val="14"/>
        <color theme="1"/>
        <rFont val="Tw Cen MT"/>
        <family val="2"/>
        <scheme val="minor"/>
      </rPr>
      <t xml:space="preserve">
</t>
    </r>
    <r>
      <rPr>
        <i/>
        <sz val="14"/>
        <color theme="1"/>
        <rFont val="Tw Cen MT"/>
        <family val="2"/>
        <scheme val="minor"/>
      </rPr>
      <t xml:space="preserve">
Les éléments d'évaluation présents dans cet audit ont été constitués selon les exigences du référentiel d'évaluation - ESSMS de mars 2022 et selon les avis du groupe d'experts mobilisé. </t>
    </r>
  </si>
  <si>
    <r>
      <rPr>
        <b/>
        <u/>
        <sz val="14"/>
        <rFont val="Tw Cen MT"/>
        <family val="2"/>
        <scheme val="minor"/>
      </rPr>
      <t>Objectifs de l'outil :</t>
    </r>
    <r>
      <rPr>
        <u/>
        <sz val="14"/>
        <rFont val="Tw Cen MT"/>
        <family val="2"/>
        <scheme val="minor"/>
      </rPr>
      <t xml:space="preserve">
</t>
    </r>
    <r>
      <rPr>
        <sz val="14"/>
        <rFont val="Tw Cen MT"/>
        <family val="2"/>
        <scheme val="minor"/>
      </rPr>
      <t xml:space="preserve">- </t>
    </r>
    <r>
      <rPr>
        <b/>
        <sz val="14"/>
        <rFont val="Tw Cen MT"/>
        <family val="2"/>
        <scheme val="minor"/>
      </rPr>
      <t>comparer</t>
    </r>
    <r>
      <rPr>
        <sz val="14"/>
        <rFont val="Tw Cen MT"/>
        <family val="2"/>
        <scheme val="minor"/>
      </rPr>
      <t xml:space="preserve"> les pratiques de votre structure à un référentiel conforme aux exigences réglementaires, aux exigences du référentiel d'évaluation de la HAS et des recommandations des sociétés savantes.
- </t>
    </r>
    <r>
      <rPr>
        <b/>
        <sz val="14"/>
        <rFont val="Tw Cen MT"/>
        <family val="2"/>
        <scheme val="minor"/>
      </rPr>
      <t>identifier des points forts et des axes de progrès</t>
    </r>
    <r>
      <rPr>
        <sz val="14"/>
        <rFont val="Tw Cen MT"/>
        <family val="2"/>
        <scheme val="minor"/>
      </rPr>
      <t xml:space="preserve"> afin de sécuriser le processus
- élaborer un plan d'actions d'améliorations personnalisé.</t>
    </r>
  </si>
  <si>
    <t>Sommaire de la grille</t>
  </si>
  <si>
    <t>Onglet : Informations générales</t>
  </si>
  <si>
    <r>
      <t xml:space="preserve">Les auditeurs commencent par remplir les données dans </t>
    </r>
    <r>
      <rPr>
        <b/>
        <sz val="14"/>
        <color theme="1"/>
        <rFont val="Tw Cen MT"/>
        <family val="2"/>
        <scheme val="minor"/>
      </rPr>
      <t>"Informations générales"</t>
    </r>
    <r>
      <rPr>
        <sz val="14"/>
        <color theme="1"/>
        <rFont val="Tw Cen MT"/>
        <family val="2"/>
        <scheme val="minor"/>
      </rPr>
      <t>.
Le périmètre de l'audit est laissé à l'appréciation de l'établisement audité : l'évaluation peut être réalisée sur l'ensemble de l'activité de l'établissement ou sur une partie : ce périmètre sera précisé sur l'onglet "Informations générales"</t>
    </r>
  </si>
  <si>
    <t>Audit système</t>
  </si>
  <si>
    <t>Onglet : Politique et gouvernance</t>
  </si>
  <si>
    <r>
      <rPr>
        <b/>
        <sz val="14"/>
        <color theme="1"/>
        <rFont val="Tw Cen MT"/>
        <family val="2"/>
        <scheme val="minor"/>
      </rPr>
      <t xml:space="preserve">o Partie 1 : « Politique et Gouvernance »
</t>
    </r>
    <r>
      <rPr>
        <b/>
        <u/>
        <sz val="14"/>
        <color theme="1"/>
        <rFont val="Tw Cen MT"/>
        <family val="2"/>
        <scheme val="minor"/>
      </rPr>
      <t>AXE 1-POLITIQUE QUALITÉ &amp; SÉCURITÉ DES SOINS</t>
    </r>
    <r>
      <rPr>
        <sz val="14"/>
        <color theme="1"/>
        <rFont val="Tw Cen MT"/>
        <family val="2"/>
        <scheme val="minor"/>
      </rPr>
      <t xml:space="preserve">
A - Organisation et pilotage
B - Gestion documentaire
C - Système d'information
</t>
    </r>
    <r>
      <rPr>
        <b/>
        <u/>
        <sz val="14"/>
        <color theme="1"/>
        <rFont val="Tw Cen MT"/>
        <family val="2"/>
        <scheme val="minor"/>
      </rPr>
      <t>AXE 2-INFORMATION ET FORMATION DU PERSONNEL, DES AIDANTS ET DE LA PERSONNE ACCOMPAGNEE</t>
    </r>
    <r>
      <rPr>
        <sz val="14"/>
        <color theme="1"/>
        <rFont val="Tw Cen MT"/>
        <family val="2"/>
        <scheme val="minor"/>
      </rPr>
      <t xml:space="preserve">
D - Information et formation du personnel
E - Information et formation des aidants et de la personne accompagnée
</t>
    </r>
    <r>
      <rPr>
        <b/>
        <u/>
        <sz val="14"/>
        <color theme="1"/>
        <rFont val="Tw Cen MT"/>
        <family val="2"/>
        <scheme val="minor"/>
      </rPr>
      <t>AXE 3 -GESTION DES RISQUES</t>
    </r>
    <r>
      <rPr>
        <sz val="14"/>
        <color theme="1"/>
        <rFont val="Tw Cen MT"/>
        <family val="2"/>
        <scheme val="minor"/>
      </rPr>
      <t xml:space="preserve">
F - Gestion des risques</t>
    </r>
    <r>
      <rPr>
        <i/>
        <sz val="14"/>
        <color theme="1"/>
        <rFont val="Tw Cen MT"/>
        <family val="2"/>
        <scheme val="minor"/>
      </rPr>
      <t xml:space="preserve"> a priori</t>
    </r>
    <r>
      <rPr>
        <sz val="14"/>
        <color theme="1"/>
        <rFont val="Tw Cen MT"/>
        <family val="2"/>
        <scheme val="minor"/>
      </rPr>
      <t xml:space="preserve">
G - Gestion des événements indésirables
H - Gestion des non-conformités
I - Retour aux professionnels
</t>
    </r>
    <r>
      <rPr>
        <b/>
        <u/>
        <sz val="14"/>
        <color theme="1"/>
        <rFont val="Tw Cen MT"/>
        <family val="2"/>
        <scheme val="minor"/>
      </rPr>
      <t>AXE 4 - CONTINUITÉ DE LA PRISE EN CHARGE</t>
    </r>
    <r>
      <rPr>
        <sz val="14"/>
        <color theme="1"/>
        <rFont val="Tw Cen MT"/>
        <family val="2"/>
        <scheme val="minor"/>
      </rPr>
      <t xml:space="preserve">
J -Dossier et accompagnement personnalisé de la personne accompagnée
K - Coordination</t>
    </r>
  </si>
  <si>
    <t>K - COORDINATION</t>
  </si>
  <si>
    <t>Onglet : Mise en œuvre</t>
  </si>
  <si>
    <r>
      <rPr>
        <b/>
        <sz val="14"/>
        <color theme="1"/>
        <rFont val="Tw Cen MT"/>
        <family val="2"/>
        <scheme val="minor"/>
      </rPr>
      <t xml:space="preserve">o Partie 2 : « Mise en oeuvre »
</t>
    </r>
    <r>
      <rPr>
        <b/>
        <u/>
        <sz val="14"/>
        <color theme="1"/>
        <rFont val="Tw Cen MT"/>
        <family val="2"/>
        <scheme val="minor"/>
      </rPr>
      <t>AXE 5 - PRISE EN CHARGE MÉDICAMENTEUSE</t>
    </r>
    <r>
      <rPr>
        <sz val="14"/>
        <color theme="1"/>
        <rFont val="Tw Cen MT"/>
        <family val="2"/>
        <scheme val="minor"/>
      </rPr>
      <t xml:space="preserve">
L - Prescription
M - Dispensation et préparation
N - Administration et aide à la prise
O - Traçabilité
</t>
    </r>
    <r>
      <rPr>
        <b/>
        <u/>
        <sz val="14"/>
        <color theme="1"/>
        <rFont val="Tw Cen MT"/>
        <family val="2"/>
        <scheme val="minor"/>
      </rPr>
      <t>AXE 6 - SÉCURISATION DE LA LOGISTIQUE</t>
    </r>
    <r>
      <rPr>
        <sz val="14"/>
        <color theme="1"/>
        <rFont val="Tw Cen MT"/>
        <family val="2"/>
        <scheme val="minor"/>
      </rPr>
      <t xml:space="preserve">
Q - Stockage et détention
R - Gestion des stocks</t>
    </r>
  </si>
  <si>
    <t>Onglet : Entretien personne accompagnée</t>
  </si>
  <si>
    <t>o Partie 3 : « Entretien personne accompagnée » (facultatif)</t>
  </si>
  <si>
    <r>
      <rPr>
        <b/>
        <u/>
        <sz val="14"/>
        <color theme="1"/>
        <rFont val="Tw Cen MT"/>
        <family val="2"/>
        <scheme val="minor"/>
      </rPr>
      <t>Durée maximum 10 à 15 min
Nombre de question : 10 maximum
Préalable</t>
    </r>
    <r>
      <rPr>
        <sz val="14"/>
        <color theme="1"/>
        <rFont val="Tw Cen MT"/>
        <family val="2"/>
        <scheme val="minor"/>
      </rPr>
      <t xml:space="preserve">
</t>
    </r>
    <r>
      <rPr>
        <i/>
        <sz val="14"/>
        <color theme="1"/>
        <rFont val="Tw Cen MT"/>
        <family val="2"/>
        <scheme val="minor"/>
      </rPr>
      <t xml:space="preserve">Cet entretien est à destination de personnes accompagnées, en capacité de comprendre et répondre aux questions qui lui seront posées.
</t>
    </r>
    <r>
      <rPr>
        <sz val="14"/>
        <color theme="1"/>
        <rFont val="Tw Cen MT"/>
        <family val="2"/>
        <scheme val="minor"/>
      </rPr>
      <t xml:space="preserve">
Choix des participants :
-Si l'établissement accueille des personnes en situation d'handicap </t>
    </r>
    <r>
      <rPr>
        <u/>
        <sz val="14"/>
        <color theme="1"/>
        <rFont val="Tw Cen MT"/>
        <family val="2"/>
        <scheme val="minor"/>
      </rPr>
      <t>psychique</t>
    </r>
    <r>
      <rPr>
        <sz val="14"/>
        <color theme="1"/>
        <rFont val="Tw Cen MT"/>
        <family val="2"/>
        <scheme val="minor"/>
      </rPr>
      <t xml:space="preserve"> : Sélectionner les personnes accompagnée en fonction de leurs capacités cognitives (ex: Membres des CVS) et accueillis depuis minimum 1 mois.
-Si l'établissement accueille des personnes en situation d'handicap</t>
    </r>
    <r>
      <rPr>
        <u/>
        <sz val="14"/>
        <color theme="1"/>
        <rFont val="Tw Cen MT"/>
        <family val="2"/>
        <scheme val="minor"/>
      </rPr>
      <t xml:space="preserve"> physique</t>
    </r>
    <r>
      <rPr>
        <sz val="14"/>
        <color theme="1"/>
        <rFont val="Tw Cen MT"/>
        <family val="2"/>
        <scheme val="minor"/>
      </rPr>
      <t xml:space="preserve"> : Tirez au sort un nombre représentatif de personne accompagnée, accueillis depuis minimum 1 mois
-Expliquez leur l'objectif de l'entretien :
                          *  Démarche visant à sécuriser les soins
                          *  Mieux connaitre les besoins des personnes accompagnées
                          *  Réduire les risques éventuels d’erreurs médicamenteuses et rupture de prise en charge
-Obtenez leur accord 
-Associez, au besoin et si elle le souhaite, l’entourage de la personne accompagnée
-Précisez que cette démarche reste confidentielle, qu'il n’y a pas de bonne ou de mauvaise réponse, et aucun jugement personnel.
</t>
    </r>
    <r>
      <rPr>
        <b/>
        <u/>
        <sz val="14"/>
        <color theme="1"/>
        <rFont val="Tw Cen MT"/>
        <family val="2"/>
        <scheme val="minor"/>
      </rPr>
      <t/>
    </r>
  </si>
  <si>
    <r>
      <rPr>
        <b/>
        <u/>
        <sz val="14"/>
        <color theme="1"/>
        <rFont val="Tw Cen MT"/>
        <family val="2"/>
        <scheme val="minor"/>
      </rPr>
      <t>Principes de l’entretien</t>
    </r>
    <r>
      <rPr>
        <sz val="14"/>
        <color theme="1"/>
        <rFont val="Tw Cen MT"/>
        <family val="2"/>
        <scheme val="minor"/>
      </rPr>
      <t xml:space="preserve">
- Adopter un langage simple et un débit de parole pas trop rapide ;
- Laisser un laps de temps nécessaire à la personne accueillie/entourage pour répondre ;
- Répéter si nécessaire ;
- Privilégier un échange ouvert et reformuler les questions si nécessaires ;
- Noter, en commentaires, toutes les remarques et propositions émises par la personne accompagnée.</t>
    </r>
  </si>
  <si>
    <t>Onglet : Résultats</t>
  </si>
  <si>
    <t>L'onglet "Résultats" vous propose une présentation de vos résultats à travers le pourcentage de conformité de votre processus : 1 présentation des résultats de l'auto-évaluation, 1 présentation des résultats de l'audit croisé et 1 présentation des résultats de l'entretien patient.
Mode de calcul : un score est attribué à chaque critère selon la réponse :
Oui : 100% 
En grande partie : 75%  
Partiellement : 25% 
Non : 0%
Non applicable ou cellule vide : exclu du calcul du score et de la synthèse. 
Niveau de conformité de chaque sous partie = moyenne des scores des critères</t>
  </si>
  <si>
    <t>Onglet : Plan d'actions</t>
  </si>
  <si>
    <t>Afin d'aider les professionnels dans leur démarche de sécurisation et d'amélioration de la qualité de la prise en charge médicamenteuse au bloc opératoire, l'onglet "Plan d'actions" fait un bilan des critères associés à un code couleur selon le niveau de conformité afin de hérarchiser les risques et de prioriser les actions qui en découlent. Les cases remplie en couleur rose correspondent aux cases qui n'ont pas été remplies. Le reste du plan d'action est à remplir par vos soins.</t>
  </si>
  <si>
    <t>Mode d'emploi</t>
  </si>
  <si>
    <t xml:space="preserve">            Paramétrage de la grille</t>
  </si>
  <si>
    <t xml:space="preserve">Selon les pratiques de votre établissement, la préparation des doses à administrer peut être réalisée par :
- Un infirmier diplômé d'état (IDE)
- La Pharmacie d'Usage Intérieur (PUI)
- La Pharmacie d'officine
En fonction de votre profil, sélectionnez l'élément adéquat en cliquant sur le filtre situé au début de la grille.
Ce filtre permet d'adapter la grille à votre fonctionnement.
</t>
  </si>
  <si>
    <t xml:space="preserve">            Eléments consitutifs de l'audit</t>
  </si>
  <si>
    <r>
      <t xml:space="preserve">Chaques parties de l'audit sont composées des éléments suivants :
- </t>
    </r>
    <r>
      <rPr>
        <b/>
        <sz val="14"/>
        <rFont val="Tw Cen MT"/>
        <family val="2"/>
        <scheme val="minor"/>
      </rPr>
      <t>Niveau d'exigence (avis experts) [colonne D]</t>
    </r>
    <r>
      <rPr>
        <sz val="14"/>
        <rFont val="Tw Cen MT"/>
        <family val="2"/>
        <scheme val="minor"/>
      </rPr>
      <t xml:space="preserve"> : C'est le niveau d'exigence qui a été attribué à l'élément d'évaluation. Il peut être : Standard / Impératif / Avancé. Ce choix est indépendant des éléments du référentiel d'évaluation des ESSMS de la HAS. Le niveau d'exigence a été décidé collectivement par le groupe de travail, il est présent à titre indicatif.
- </t>
    </r>
    <r>
      <rPr>
        <b/>
        <sz val="14"/>
        <rFont val="Tw Cen MT"/>
        <family val="2"/>
        <scheme val="minor"/>
      </rPr>
      <t>Méthode [colonne E] :</t>
    </r>
    <r>
      <rPr>
        <sz val="14"/>
        <rFont val="Tw Cen MT"/>
        <family val="2"/>
        <scheme val="minor"/>
      </rPr>
      <t xml:space="preserve"> C'est la méthode préconisée pour répondre à l'élément d'évaluation de la grille. Elle peut être : Consultation documentaire / Entretien avec les professionnels / Observation / Entretien avec la personne accompagnée. La méthode a été définie en cohérence avec les propositions du référentiel d'évaluation des ESSMS de la HAS. Un filtre est disponible pour générer une grille par méthode. Vous pouvez, par exemple, extraire uniquement les consultations documentaires :
- </t>
    </r>
    <r>
      <rPr>
        <b/>
        <sz val="14"/>
        <rFont val="Tw Cen MT"/>
        <family val="2"/>
        <scheme val="minor"/>
      </rPr>
      <t>Interlocuteurs privilégiés [colonne F]</t>
    </r>
    <r>
      <rPr>
        <sz val="14"/>
        <rFont val="Tw Cen MT"/>
        <family val="2"/>
        <scheme val="minor"/>
      </rPr>
      <t xml:space="preserve"> : Ce sont les interlocuteurs à priviligier pour répondre aux éléments d'évaluation de la grille.  Ils ont été choisis collectivement par le groupe de travail et sont présents à titre indicatif.
- </t>
    </r>
    <r>
      <rPr>
        <b/>
        <sz val="14"/>
        <rFont val="Tw Cen MT"/>
        <family val="2"/>
        <scheme val="minor"/>
      </rPr>
      <t xml:space="preserve">Eléments d'évaluation [colonne G] : </t>
    </r>
    <r>
      <rPr>
        <sz val="14"/>
        <rFont val="Tw Cen MT"/>
        <family val="2"/>
        <scheme val="minor"/>
      </rPr>
      <t xml:space="preserve">Ce sont les différentes éléments d'évaluation constitutifs de la grille. Ces éléments découlent des </t>
    </r>
    <r>
      <rPr>
        <b/>
        <sz val="14"/>
        <rFont val="Tw Cen MT"/>
        <family val="2"/>
        <scheme val="minor"/>
      </rPr>
      <t>références bibliographiques  [colonne M]</t>
    </r>
    <r>
      <rPr>
        <sz val="14"/>
        <rFont val="Tw Cen MT"/>
        <family val="2"/>
        <scheme val="minor"/>
      </rPr>
      <t xml:space="preserve">(Autorités, Sociétés savantes, Organismes accrédités, etc.), des </t>
    </r>
    <r>
      <rPr>
        <b/>
        <sz val="14"/>
        <rFont val="Tw Cen MT"/>
        <family val="2"/>
        <scheme val="minor"/>
      </rPr>
      <t>références légales et réglementaires [colonne N]</t>
    </r>
    <r>
      <rPr>
        <sz val="14"/>
        <rFont val="Tw Cen MT"/>
        <family val="2"/>
        <scheme val="minor"/>
      </rPr>
      <t xml:space="preserve"> et des </t>
    </r>
    <r>
      <rPr>
        <b/>
        <sz val="14"/>
        <rFont val="Tw Cen MT"/>
        <family val="2"/>
        <scheme val="minor"/>
      </rPr>
      <t>critières d'évaluation de la HAS - ESSMS (Version de Mars 2022) [colonne O]</t>
    </r>
  </si>
  <si>
    <t xml:space="preserve">            Remplissage de la grille</t>
  </si>
  <si>
    <r>
      <rPr>
        <b/>
        <sz val="14"/>
        <rFont val="Tw Cen MT"/>
        <family val="2"/>
        <scheme val="minor"/>
      </rPr>
      <t xml:space="preserve">
- Réponses  [colonne H]: </t>
    </r>
    <r>
      <rPr>
        <sz val="14"/>
        <rFont val="Tw Cen MT"/>
        <family val="2"/>
        <scheme val="minor"/>
      </rPr>
      <t>C'est la réponse que vous apportez à l'éléments d'évaluation. Une liste déroulante vous permettant de faire votre choix est prédéfinie. Elle a un impact directe sur l'onglet "</t>
    </r>
    <r>
      <rPr>
        <b/>
        <sz val="14"/>
        <rFont val="Tw Cen MT"/>
        <family val="2"/>
        <scheme val="minor"/>
      </rPr>
      <t>Résultats</t>
    </r>
    <r>
      <rPr>
        <sz val="14"/>
        <rFont val="Tw Cen MT"/>
        <family val="2"/>
        <scheme val="minor"/>
      </rPr>
      <t>" et permettra d'élaborer votre "</t>
    </r>
    <r>
      <rPr>
        <b/>
        <sz val="14"/>
        <rFont val="Tw Cen MT"/>
        <family val="2"/>
        <scheme val="minor"/>
      </rPr>
      <t>Plan d'actions"
- Commentaires [colonne I] :</t>
    </r>
    <r>
      <rPr>
        <sz val="14"/>
        <rFont val="Tw Cen MT"/>
        <family val="2"/>
        <scheme val="minor"/>
      </rPr>
      <t xml:space="preserve"> Ce sont vos annotations, remarques ou précisions concernant votre élément de réponse. Il est fortement conseillé d'indiquer toutes informations justifiants votre choix tels que vos éléments de preuves notamment lorsque vos critères ne sont pas 100% conforme. Ils seront reportés automatiquement dans l'onglet "Plan d'actions" et pourront vous aiguillier pour la mise en oeuvre des actions d'améliorations.</t>
    </r>
  </si>
  <si>
    <t xml:space="preserve">            Consultation des résultats</t>
  </si>
  <si>
    <t xml:space="preserve">            Consultation du plan d'action généré automatiquement</t>
  </si>
  <si>
    <t>Groupe de travail</t>
  </si>
  <si>
    <t>Coordonnateurs du groupe de travail :</t>
  </si>
  <si>
    <t>Gilles PIRIOU, Pharmacien coordonateur de l'OMéDIT Bretagne
Mélanie CHACOU , Pharmacien de l'OMéDIT Bretagne
Lauriane TEXIER BRIZARD, Ingénieur Qualité de l'OMéDIT Bretagne</t>
  </si>
  <si>
    <t xml:space="preserve">Participants à l'élaboration de cette grille et relecteurs : </t>
  </si>
  <si>
    <t>Anne MAILLOUX, Responsable Qualité - ALTYGO</t>
  </si>
  <si>
    <t>Christiane LEDANVIC, cadre supérieure de santé - HL GUEMENE SUR SCORFF</t>
  </si>
  <si>
    <t>Guenola MOUSSEAU, Responsable Foyer de vie - HSTV de Montcontour</t>
  </si>
  <si>
    <t>Bastien LANGREEE, Pharmacien - CENTRE HOSPITALIER GUILLAUME REGNIER</t>
  </si>
  <si>
    <t>Anita LUCAS, Directice d'établissement - LES GENÊTS D'OR</t>
  </si>
  <si>
    <t>Vanessa MARIE, Coordinatrice Régionale Bretagne, FRANCE ASSOS SANTE</t>
  </si>
  <si>
    <t>Sylvie DUCHAMP, Pharmacien général de santé publique, Agence régionale de santé (ARS) Bretagne</t>
  </si>
  <si>
    <t>Fabienne L'HOUR, Chargée de mission qualité,  Agence régionale de santé (ARS) Bretagne</t>
  </si>
  <si>
    <t>Références</t>
  </si>
  <si>
    <t>Référentiels :</t>
  </si>
  <si>
    <t>HAS, Manuel d’évaluation de la qualité des établissements et services sociaux et médico-sociaux, mars 2022</t>
  </si>
  <si>
    <t>Les éléments constitutifs de la présente grille sont extrait en totalité ou partiellement des références ci-dessous. Les éléments ont été adaptés aux nouvelles exigences, ajustés selon les pratiques du terrain et retravaillés par le groupe de travail.</t>
  </si>
  <si>
    <r>
      <t>Sources :</t>
    </r>
    <r>
      <rPr>
        <sz val="14"/>
        <color theme="1"/>
        <rFont val="Tw Cen MT"/>
        <family val="2"/>
        <scheme val="minor"/>
      </rPr>
      <t xml:space="preserve"> </t>
    </r>
  </si>
  <si>
    <t>ARS Ile-de-France, OMéDIT Ile-de-France - ARCHIMED V3 : Outil d'auto-évaluation de la prise en charge médicamenteuse en ESMS Handicap, mars 2016</t>
  </si>
  <si>
    <t>ARS Normandie, OMéDIT Normandie - Management de la prise en charge médicamenteuse en établissement accueillant des personnes en situation d'handicap (structures sans PUI), 2018</t>
  </si>
  <si>
    <t>OMéDIT Pays de la Loire - HANDICIMED - Outils d'auto-diagnostic, 2015</t>
  </si>
  <si>
    <t>ANAP, INTER DIAG Médicament V2 EHPAD</t>
  </si>
  <si>
    <t xml:space="preserve">Sécurisation de la prise en charge médicamenteuse en établissement
accueillant des personnes en situtation de Handicap </t>
  </si>
  <si>
    <t>Nom de l'établissement :</t>
  </si>
  <si>
    <t>Saisissez ici le nom de votre établissement</t>
  </si>
  <si>
    <t>Audit système en 3 temps</t>
  </si>
  <si>
    <t>Politique et gouvernance</t>
  </si>
  <si>
    <t>Date de saisie des données :
(xx/xx/20xx)</t>
  </si>
  <si>
    <t>Saisissez ici les informations demandées</t>
  </si>
  <si>
    <t>Nom / fonction du/des auditeur(s)</t>
  </si>
  <si>
    <t>Mise en œuvre</t>
  </si>
  <si>
    <t>Nom / fonction / structure d'exercice du/des auditeur(s)</t>
  </si>
  <si>
    <t>Entretien de  la personne accompagnée</t>
  </si>
  <si>
    <t>Date de l'entretien personne accompagnée : 
(xx/xx/20xx)</t>
  </si>
  <si>
    <t>Informations sur l'activité de la structure auditée</t>
  </si>
  <si>
    <t>Type d'établissement</t>
  </si>
  <si>
    <t xml:space="preserve">OUI /  NON </t>
  </si>
  <si>
    <t>Mode d'hébergement</t>
  </si>
  <si>
    <t>Capacité d'accueil</t>
  </si>
  <si>
    <t xml:space="preserve">permanent = 1
temporaire = 2
permanent et temporaire = 3 </t>
  </si>
  <si>
    <t>Nombre de personnes accompagnées</t>
  </si>
  <si>
    <t>IME (Institut Médico-Educatif)</t>
  </si>
  <si>
    <t>MAS (Maison d'Accueil Spécialisé)</t>
  </si>
  <si>
    <t>FAM (Foyer d'Aide Médicalisé)</t>
  </si>
  <si>
    <t>Foyer de vie</t>
  </si>
  <si>
    <t>Foyer d'hébergement</t>
  </si>
  <si>
    <t>MAPHA (Maison Accueil pour Personne Handicapée Agée)</t>
  </si>
  <si>
    <t>UVE (Unité de Vie Extérieure)</t>
  </si>
  <si>
    <t>Autres (Préciser)</t>
  </si>
  <si>
    <t>Architecture et équipements de la structure</t>
  </si>
  <si>
    <t xml:space="preserve">La structure dispose de : </t>
  </si>
  <si>
    <t>Commentaires</t>
  </si>
  <si>
    <t>Zone de réception spécifique des produits de santé</t>
  </si>
  <si>
    <t>Local de stockage des produits de santé / Local Pharmacie</t>
  </si>
  <si>
    <t>Salle de préparation des médicaments</t>
  </si>
  <si>
    <t xml:space="preserve">Zone identifiée pour l’entreposage des déchets </t>
  </si>
  <si>
    <t>Salle de soin (Hors chambre) - Consultations : ergothérapeute, kinésithérapeute, psychiatre, psychologue, médecin</t>
  </si>
  <si>
    <t>Bureau professionnels de santé</t>
  </si>
  <si>
    <t>Gouvernance et politique de sécurisation des produits de santé</t>
  </si>
  <si>
    <r>
      <rPr>
        <b/>
        <sz val="12"/>
        <color rgb="FFFF0000"/>
        <rFont val="Tw Cen MT"/>
        <family val="2"/>
        <scheme val="minor"/>
      </rPr>
      <t>OBLIGATOIRE - Selectionnez le choix correspont à votre organisation :</t>
    </r>
    <r>
      <rPr>
        <sz val="11"/>
        <color theme="1"/>
        <rFont val="Tw Cen MT"/>
        <family val="2"/>
        <scheme val="minor"/>
      </rPr>
      <t xml:space="preserve">
</t>
    </r>
    <r>
      <rPr>
        <i/>
        <sz val="11"/>
        <color theme="1"/>
        <rFont val="Tw Cen MT"/>
        <family val="2"/>
        <scheme val="minor"/>
      </rPr>
      <t>(Ce choix permettra de générer une grille spécifique, en lien avec votre activié)</t>
    </r>
  </si>
  <si>
    <t>OPTIONNEL : Cliquez pour extraire une grille spécifique par méthode</t>
  </si>
  <si>
    <t>Préparation des Doses à Administrer (PDA) par</t>
  </si>
  <si>
    <t>ARCHIMED</t>
  </si>
  <si>
    <r>
      <t xml:space="preserve">Niveau d'exigence
</t>
    </r>
    <r>
      <rPr>
        <b/>
        <sz val="11"/>
        <color theme="0"/>
        <rFont val="Tw Cen MT"/>
        <family val="2"/>
        <scheme val="minor"/>
      </rPr>
      <t>(avis d'experts)</t>
    </r>
  </si>
  <si>
    <t>Méthode</t>
  </si>
  <si>
    <t>Eléments d'évaluation</t>
  </si>
  <si>
    <t>Références bibliographiques</t>
  </si>
  <si>
    <t>Références légales et réglementaires</t>
  </si>
  <si>
    <r>
      <t xml:space="preserve">Critères d'évaluation de la HAS - ESSMS
 </t>
    </r>
    <r>
      <rPr>
        <b/>
        <i/>
        <sz val="11"/>
        <color theme="0"/>
        <rFont val="Tw Cen MT"/>
        <family val="2"/>
        <scheme val="minor"/>
      </rPr>
      <t>(Version de Mars 2022)</t>
    </r>
  </si>
  <si>
    <t>Niveau exigence</t>
  </si>
  <si>
    <t>Axe 1</t>
  </si>
  <si>
    <t>Axe 1-POLITIQUE QUALITÉ &amp; SÉCURITÉ DES SOINS</t>
  </si>
  <si>
    <t>Infirmier Diplômé d'Etat (IDE)</t>
  </si>
  <si>
    <t>Pharmacie à Usage Intérieur (PUI)</t>
  </si>
  <si>
    <t>Pharmacie d'Officine</t>
  </si>
  <si>
    <t>A-07</t>
  </si>
  <si>
    <t>Consultation documentaire</t>
  </si>
  <si>
    <t>Un livret d'accueil est remis à la personne accompagnée et doit comprendre : 
- Des éléments d'information concernant l'établissement, le service ou le lieu de vie et d'accueil
- Des éléments d'information concernant les personnes prises en charge et leurs représentants légaux</t>
  </si>
  <si>
    <t xml:space="preserve">A - </t>
  </si>
  <si>
    <t>A - ORGANISATION ET PILOTAGE</t>
  </si>
  <si>
    <t>B-01</t>
  </si>
  <si>
    <t>Observation</t>
  </si>
  <si>
    <t>Les dossiers sont rangés dans des endroits qui préservent l’intimité notamment le dossier médical devant être rangé dans un meuble fermé sous la responsabilité du personnel médical</t>
  </si>
  <si>
    <t>ORG 4 °</t>
  </si>
  <si>
    <t>A-01</t>
  </si>
  <si>
    <t>Direction
Pharmacien</t>
  </si>
  <si>
    <t>Une convention* de partenariat, à jour, est signée avec le ou les pharmacien(s) assurant l'approvisionnement des médicaments.</t>
  </si>
  <si>
    <t>Article L5126-2 CSP; Article L5126-10 CSP</t>
  </si>
  <si>
    <t>CRITÈRE 1.15.10 – Les professionnels mobilisent les expertises et partenariats du territoire, nécessaires à l'accompagnement à la santé de la personne.</t>
  </si>
  <si>
    <t>Standard</t>
  </si>
  <si>
    <t>DOC 1</t>
  </si>
  <si>
    <t>B-02</t>
  </si>
  <si>
    <t>Direction
RSMQ
Cadre de santé</t>
  </si>
  <si>
    <t>L'établissement ou la structure d'accueil disposent de procédures* formalisées et validées, relatives au processus de prise en charge médicamenteuse* et décrivant ses différentes étapes.</t>
  </si>
  <si>
    <t>A-02</t>
  </si>
  <si>
    <t>Entretien avec les professionnels</t>
  </si>
  <si>
    <t>Direction
IDEC
Cadre de santé</t>
  </si>
  <si>
    <t>Un "référent gestion des stocks" est désigné au sein de l'établissement.</t>
  </si>
  <si>
    <r>
      <rPr>
        <sz val="10"/>
        <rFont val="Tw Cen MT"/>
        <family val="2"/>
        <scheme val="minor"/>
      </rPr>
      <t>Responsabiliser le personnel et nommer un référent pour la gestion du stock dans l’unité.</t>
    </r>
    <r>
      <rPr>
        <u/>
        <sz val="10"/>
        <color theme="10"/>
        <rFont val="Tw Cen MT"/>
        <family val="2"/>
        <scheme val="minor"/>
      </rPr>
      <t xml:space="preserve">
Outils de sécurisation et d'auto-évaluation de l'administration des médicaments - HAS, Mai 2013 (page 39)
https://pharmacie.hug.ch/infos-pratiques-et-procedures/regles-de-gestion-des-stocks</t>
    </r>
  </si>
  <si>
    <t>CRITÈRE 3.8.5 – L’ESSMS définit des modalités de travail adaptées pour garantir la sécurité, la continuité et la qualité de l'accompagnement des personnes.</t>
  </si>
  <si>
    <r>
      <rPr>
        <sz val="10"/>
        <rFont val="Tw Cen MT"/>
        <family val="2"/>
        <scheme val="minor"/>
      </rPr>
      <t>Responsabiliser le personnel et nommer un référent pour la gestion du stock dans l’unité.</t>
    </r>
    <r>
      <rPr>
        <u/>
        <sz val="10"/>
        <color theme="10"/>
        <rFont val="Tw Cen MT"/>
        <family val="2"/>
        <scheme val="minor"/>
      </rPr>
      <t xml:space="preserve">
Outils de sécurisation et d'auto-évaluation de l'administration des médicaments - HAS, Mai 2014</t>
    </r>
    <r>
      <rPr>
        <sz val="11"/>
        <color theme="1"/>
        <rFont val="Tw Cen MT"/>
        <family val="2"/>
        <scheme val="minor"/>
      </rPr>
      <t/>
    </r>
  </si>
  <si>
    <r>
      <rPr>
        <sz val="10"/>
        <rFont val="Tw Cen MT"/>
        <family val="2"/>
        <scheme val="minor"/>
      </rPr>
      <t>Responsabiliser le personnel et nommer un référent pour la gestion du stock dans l’unité.</t>
    </r>
    <r>
      <rPr>
        <u/>
        <sz val="10"/>
        <color theme="10"/>
        <rFont val="Tw Cen MT"/>
        <family val="2"/>
        <scheme val="minor"/>
      </rPr>
      <t xml:space="preserve">
Outils de sécurisation et d'auto-évaluation de l'administration des médicaments - HAS, Mai 2015</t>
    </r>
    <r>
      <rPr>
        <sz val="11"/>
        <color theme="1"/>
        <rFont val="Tw Cen MT"/>
        <family val="2"/>
        <scheme val="minor"/>
      </rPr>
      <t/>
    </r>
  </si>
  <si>
    <t>DOC 7</t>
  </si>
  <si>
    <t>B-08</t>
  </si>
  <si>
    <t>Les modalités de transmission des prescriptions à l’officine (lors du renouvellement des ordonnances, en cas de prescription urgente, ou en cas de prescription de stupéfiants) sont formalisées  par des procédures*/protocoles mis à disposition des professionnels.</t>
  </si>
  <si>
    <r>
      <rPr>
        <sz val="10"/>
        <rFont val="Tw Cen MT"/>
        <family val="2"/>
        <scheme val="minor"/>
      </rPr>
      <t>Responsabiliser le personnel et nommer un référent pour la gestion du stock dans l’unité.</t>
    </r>
    <r>
      <rPr>
        <u/>
        <sz val="10"/>
        <color theme="10"/>
        <rFont val="Tw Cen MT"/>
        <family val="2"/>
        <scheme val="minor"/>
      </rPr>
      <t xml:space="preserve">
Outils de sécurisation et d'auto-évaluation de l'administration des médicaments - HAS, Mai 2016</t>
    </r>
    <r>
      <rPr>
        <sz val="11"/>
        <color theme="1"/>
        <rFont val="Tw Cen MT"/>
        <family val="2"/>
        <scheme val="minor"/>
      </rPr>
      <t/>
    </r>
  </si>
  <si>
    <t>ORG 7</t>
  </si>
  <si>
    <t>A-03</t>
  </si>
  <si>
    <t>Direction
IDEC
Cadre de santé
Pharmacien</t>
  </si>
  <si>
    <t>L'établissement dispose de professionnels indentifiés et formés à la mise en oeuvre de la "conciliation des traitements médicamenteux"*. (ex : médecin, pharmacien, IDE, etc.)</t>
  </si>
  <si>
    <r>
      <t xml:space="preserve">La conciliation médicamenteuse permet, lors d’une nouvelle prescription, de prendre en compte tous les médicaments pris et à prendre par le patient. Elle associe le patient, autour d’un dialogue, et repose sur le partage d’informations et sur une coordination des différents professionnels qui l’entourent.
</t>
    </r>
    <r>
      <rPr>
        <i/>
        <sz val="10"/>
        <rFont val="Tw Cen MT"/>
        <family val="2"/>
        <scheme val="minor"/>
      </rPr>
      <t>Source bibliographique : https://solidarites-sante.gouv.fr/soins-et-maladies/qualite-des-soins-et-pratiques/qualite/article/la-conciliation-medicamenteuse
En complément :</t>
    </r>
    <r>
      <rPr>
        <i/>
        <sz val="10"/>
        <color rgb="FF00B0F0"/>
        <rFont val="Tw Cen MT"/>
        <family val="2"/>
        <scheme val="minor"/>
      </rPr>
      <t xml:space="preserve">https://www.has-sante.fr/jcms/c_2736453/fr/mettre-en-oeuvre-la-conciliation-des-traitements-medicamenteux-en-etablissement-de-sante  </t>
    </r>
    <r>
      <rPr>
        <i/>
        <sz val="10"/>
        <rFont val="Tw Cen MT"/>
        <family val="2"/>
        <scheme val="minor"/>
      </rPr>
      <t>consulté le 15/10/2021</t>
    </r>
  </si>
  <si>
    <t>CRITÈRE 3.6.1 – L’ESSMS définit sa stratégie de gestion du risque médicamenteux et s'assure de sa mise en œuvre.</t>
  </si>
  <si>
    <r>
      <t xml:space="preserve">La conciliation des  traitements médicamenteux est une démarche de prévention et d’interception des erreurs médicamenteuses visant à garantir la continuité de la prise en charge médicamenteuse du patient dans son parcours de soins. Parce que  les multiples points de transition majorent le risque médicamenteux, elle repose sur la transmission et le partage des informations complètes et exactes des traitements du patient entre les professionnels de santé et  le patient, tout au long de son parcours.
Les 4 séquences essentielles de la démarche :
</t>
    </r>
    <r>
      <rPr>
        <b/>
        <sz val="10"/>
        <rFont val="Tw Cen MT"/>
        <family val="2"/>
        <scheme val="minor"/>
      </rPr>
      <t>*Recueillir les informations</t>
    </r>
    <r>
      <rPr>
        <sz val="10"/>
        <rFont val="Tw Cen MT"/>
        <family val="2"/>
        <scheme val="minor"/>
      </rPr>
      <t xml:space="preserve">
-Connaître à chaque point de transition les médicaments du patient qui sont pris ou à prendre
-Formaliser les informations recueillies en tenant compte de l’automédication, de l’historique médicamenteux et de la non-adhésion thérapeutique du patient
</t>
    </r>
    <r>
      <rPr>
        <b/>
        <sz val="10"/>
        <rFont val="Tw Cen MT"/>
        <family val="2"/>
        <scheme val="minor"/>
      </rPr>
      <t>*Synthétiser les informations</t>
    </r>
    <r>
      <rPr>
        <sz val="10"/>
        <rFont val="Tw Cen MT"/>
        <family val="2"/>
        <scheme val="minor"/>
      </rPr>
      <t xml:space="preserve">
-Rédiger le bilan médicamenteux
</t>
    </r>
    <r>
      <rPr>
        <b/>
        <sz val="10"/>
        <rFont val="Tw Cen MT"/>
        <family val="2"/>
        <scheme val="minor"/>
      </rPr>
      <t>*Valider le bilan médicamenteux</t>
    </r>
    <r>
      <rPr>
        <sz val="10"/>
        <rFont val="Tw Cen MT"/>
        <family val="2"/>
        <scheme val="minor"/>
      </rPr>
      <t xml:space="preserve">
-Attester de la fiabilité du bilan médicamenteux
</t>
    </r>
    <r>
      <rPr>
        <b/>
        <sz val="10"/>
        <rFont val="Tw Cen MT"/>
        <family val="2"/>
        <scheme val="minor"/>
      </rPr>
      <t>*Partager et exploiter le bilan médicamenteux</t>
    </r>
    <r>
      <rPr>
        <sz val="10"/>
        <rFont val="Tw Cen MT"/>
        <family val="2"/>
        <scheme val="minor"/>
      </rPr>
      <t xml:space="preserve">
-Servir la démarche diagnostique
-Optimiser la prescription, la dispensation et l’administration des médicaments
-Améliorer l’information du patient et son entourage
</t>
    </r>
    <r>
      <rPr>
        <i/>
        <sz val="10"/>
        <rFont val="Tw Cen MT"/>
        <family val="2"/>
        <scheme val="minor"/>
      </rPr>
      <t xml:space="preserve">Source bibliographique : </t>
    </r>
    <r>
      <rPr>
        <i/>
        <sz val="10"/>
        <color rgb="FF00B0F0"/>
        <rFont val="Tw Cen MT"/>
        <family val="2"/>
        <scheme val="minor"/>
      </rPr>
      <t xml:space="preserve">https://www.has-sante.fr/jcms/c_2736453/fr/mettre-en-oeuvre-la-conciliation-des-traitements-medicamenteux-en-etablissement-de-sante  </t>
    </r>
    <r>
      <rPr>
        <i/>
        <sz val="10"/>
        <rFont val="Tw Cen MT"/>
        <family val="2"/>
        <scheme val="minor"/>
      </rPr>
      <t>consulté le 15/10/2021</t>
    </r>
  </si>
  <si>
    <t>B-09</t>
  </si>
  <si>
    <t>Les modalités de dispensation/approvisonnement en urgence (ex : livraison) sont définies par écrit dans la convention* avec le pharmacien d'officines ou organisées auprès du pharmacien de la PUI dans  une procédure interne relative au circuit du médicament. Ces modalités sont connues des personnels.</t>
  </si>
  <si>
    <t>A-04</t>
  </si>
  <si>
    <t>Médecin
Pharmacien</t>
  </si>
  <si>
    <t>L'établissement a identifié des situations ou des profils de personnes accompagnées pour lesquels il est pertinent de développer la conciliation des traitements médicamenteux</t>
  </si>
  <si>
    <t>Manuel certification HAS septembre 2021 : 2.2-07 Traceur ciblé (tout l'ES - avancé)</t>
  </si>
  <si>
    <t>traceur ciblé has handicap</t>
  </si>
  <si>
    <t>B-10</t>
  </si>
  <si>
    <t>La préparation des doses à administrer est formalisée dans une procédure, conjointement entre le pharmacien et l'établissement.</t>
  </si>
  <si>
    <t>A-05</t>
  </si>
  <si>
    <t>Direction</t>
  </si>
  <si>
    <t>La direction de l'établissement est impliquée dans la démarche d'amélioration de la qualité et de la sécurité de la Prise En Charge Médicamenteuse (PECM) notamment dans le projet d'établissement</t>
  </si>
  <si>
    <t>Article L. 311-8 du CASF</t>
  </si>
  <si>
    <t>CRITÈRE 3.10.1 – L’ESSMS définit sa politique qualité et gestion des risques.</t>
  </si>
  <si>
    <t>DOC 12 °</t>
  </si>
  <si>
    <t>B-13</t>
  </si>
  <si>
    <t>Une procédure* de transport des médicaments entre la pharmacie et l’établissement existe. Celle-ci aborde notamment la conduite à tenir concernant les médicaments thermosensibles tel que définie dans la convention.</t>
  </si>
  <si>
    <t>A-06</t>
  </si>
  <si>
    <t>Direction
RSMQ</t>
  </si>
  <si>
    <t xml:space="preserve">Un conseil de la vie social, dans lequel peut être abordé la Prise en Charge Médicamenteuse, est organisé et se réunit  au moins 3 fois par an. </t>
  </si>
  <si>
    <t>Décret n° 2004-287 du 25 mars 2004 relatif au Conseil de Vie Sociale et aux autres formes de participation institués
à l’article L.311-6 du CASF
Décret modificatif n° 2005-1367 du 2 novembre 2005 portant modifications de certaines dispositions du CASF
relatives au CVS et aux autres formes de participation
Article D. 311-3 à D. 311-32 du CASF pour les dispositions minimales obligatoires
Le conseil de la vie sociale est obligatoire lorsque l'établissement ou le service assure un hébergement ou un accueil de jour continu ou une activité d'aide par le travail.
Il n'est pas obligatoire lorsque l'établissement ou service accueille majoritairement
des mineurs de moins de onze ans
des mineurs faisant l'objet de mesures éducatives ordonnées par l'autorité judiciaire en application des dispositions législatives relatives à l'enfance délinquante ou à l'assistance éducative
des personnes relevant des lieux de vie et d’accueil qui ne constituent pas des établissements et services sociaux ou médico-sociaux
https://www.iledefrance.ars.sante.fr/conseils-de-la-vie-sociale-cvs</t>
  </si>
  <si>
    <t>DOC 13</t>
  </si>
  <si>
    <t>B-14</t>
  </si>
  <si>
    <t>Un document explique les modalités de collaboration relatives à l'aide à la prise* (types/formes de médicaments que les personnes "habilitées" peuvent administrer).</t>
  </si>
  <si>
    <t xml:space="preserve">Article L. 311-4 du CASF et Circulaire n°138 DGAS du 24 mars 2004 relative à la mise en place du livret d’accueil </t>
  </si>
  <si>
    <t>DOC 14 °</t>
  </si>
  <si>
    <t>B-15</t>
  </si>
  <si>
    <t>Un protocole décrit les conduites à tenir et recommandations de bonnes pratiques pour l'administration* de médicaments par voie entérale* (sonde naso-gastrique, gastrostomie, jéjunostomie).</t>
  </si>
  <si>
    <t>A-08</t>
  </si>
  <si>
    <t>Un contrat de séjour ou Document Individuel de Prise en Charge (DIPC) formalise la relation entre personne accompagnée et établissement. Il définit les objectif et la nature de la prise en charge ou de l'accompagnement.</t>
  </si>
  <si>
    <t>Décret n° 2004-1274 du 26 novembre 2004 relatif au contrat de séjour ou document individuel de prise en charge prévu par l’article L.311-4 du CASF</t>
  </si>
  <si>
    <t>Décret n° 2004-1274 du 26 novembre 2004 relatif au contrat de séjour ou document individuel de prise en charge
prévu par l’article L.311-4 du CASF</t>
  </si>
  <si>
    <t>B-17</t>
  </si>
  <si>
    <t>Une procédure sur les conduites à tenir/charte relative à la Prise En Charge Médicamenteuse en dehors de l'établissement (ex : permanence, vacances, week-end, etc.) est remise à la personne accompagnée, sa famille ou ses aidants</t>
  </si>
  <si>
    <t>A-09</t>
  </si>
  <si>
    <t>L'établissement a élaboré son règlement de fonctionnement en accord avec le decrét associé</t>
  </si>
  <si>
    <t>Décret n° 2003-1095 du 14 novembre 2003 relatif au règlement de fonctionnement institué par l’article L. 311-7 du code de l’action sociale et des familles</t>
  </si>
  <si>
    <t>Décret n° 2003-1095 du 14 novembre 2003
relatif au règlement de fonctionnement
institué par l’article L. 311-7 du code de l’action sociale et des familles</t>
  </si>
  <si>
    <t>B-20</t>
  </si>
  <si>
    <t>L'établissement défini la liste des éléments à remettre la personne accompagnée pour assurer la continuité des soins,notamment à l'occasion d'un week-end, ou de vacances en dehors de l'établissement.</t>
  </si>
  <si>
    <t>B -</t>
  </si>
  <si>
    <t>B -GESTION DOCUMENTAIRE</t>
  </si>
  <si>
    <t>ORG 1</t>
  </si>
  <si>
    <t>C-01</t>
  </si>
  <si>
    <t xml:space="preserve">Les étapes de la prise en charge médicamenteuse* (prescription, plan de prise*, traçabilité* de l'administration, interface avec le pharmacien) sont informatisées. </t>
  </si>
  <si>
    <t>PERICLES ANCREAI version décembre 2009</t>
  </si>
  <si>
    <t>ORG 3 °</t>
  </si>
  <si>
    <t>C-04</t>
  </si>
  <si>
    <t>Le logiciel de prescription est couplé à une base de données sur le médicament régulièrement mise à jour.</t>
  </si>
  <si>
    <t>COOR 11</t>
  </si>
  <si>
    <t>C-05</t>
  </si>
  <si>
    <t xml:space="preserve">La transmission par fax codé ou par messagerie sécurisée* de la feuille de liaison ou du volet médical de synthèse accompagné de la liste des traitements habituels du patient ou de la dernière ordonnance en vigueur est organisée. </t>
  </si>
  <si>
    <t>DOC 2</t>
  </si>
  <si>
    <t>B-03</t>
  </si>
  <si>
    <t xml:space="preserve">Les procédures* relatives à la prise en charge médicamenteuse* sont mises à disposition des professionnels. </t>
  </si>
  <si>
    <t>PRES 3</t>
  </si>
  <si>
    <t>C-06</t>
  </si>
  <si>
    <t>Le logiciel de prescription permet la correspondance dénomination commune internationale* (DCI)/Princeps.</t>
  </si>
  <si>
    <t>B-04</t>
  </si>
  <si>
    <t>Les procédures sont rédigées par une personne qualifiée et validée par l'équipe d'encadrement, Elles sont datées, signées et  révisées autant que de besoin.</t>
  </si>
  <si>
    <t>La fréquence d'entretien et de révision des procédures doit être définit en accord avec la démarche qualité et les activités de l'établissement.  Le cycle de vie du document respecte le schéma suivant :
*La création du document 
*La validation du document
*L'utilisation du document
*Le terme de l'usage courant du document
*La date de fin de conservation</t>
  </si>
  <si>
    <t>La fréquence d'entretien et de révision des procédures doit être définit en accord avec la démarche qualité et les activités de l'établissement.  Le cylce de vie du document respectent le schéma suivant :
*La création du document 
*La validaiton du document
L'utilisation du document
*Le terme de l'usage courant du document
*La date de fin de conservation</t>
  </si>
  <si>
    <t>D-01</t>
  </si>
  <si>
    <t>DOC 4</t>
  </si>
  <si>
    <t>B-05</t>
  </si>
  <si>
    <t>Médecin
Pharmacien
Cadre de santé
IDEC</t>
  </si>
  <si>
    <t xml:space="preserve">Une Iiste préférentielle* non exhaustive des médicaments adaptés aux personnes accueillies de l'établissement est établie. </t>
  </si>
  <si>
    <t>Une liste préférentielle est une liste de médicaments adaptés aux personnes accueillies à utiliser en priorité au sein de l'établissement.
Elle prend en compte les situations physio-pathologiques les plus fréquentes et la galénique des médicaments listés est adaptée aux contraintes d'administration.</t>
  </si>
  <si>
    <t>INFO 2</t>
  </si>
  <si>
    <t>D-02</t>
  </si>
  <si>
    <t xml:space="preserve">Les professionnels intervenant dans la prise en charge médicamenteuse* sont formés à l'utilisation du logiciel de prescription/administration. </t>
  </si>
  <si>
    <t>DOC 5</t>
  </si>
  <si>
    <t>B-06</t>
  </si>
  <si>
    <t>Médecin
Cadre de santé
IDEC</t>
  </si>
  <si>
    <t>La Iiste préférentielle des médicaments* adaptés aux personnes accueillies dans l'établissement est diffusée et connue des différents prescripteurs.</t>
  </si>
  <si>
    <t>CRITÈRE 3.6.5 – Les professionnels sont régulièrement sensibilisés et/ou formés à la prévention et à la gestion du risque médicamenteux.</t>
  </si>
  <si>
    <t>B-07</t>
  </si>
  <si>
    <t>D-03</t>
  </si>
  <si>
    <t>Des formations relatives à l'aide à la prise* sont organisées pour les professionnels.</t>
  </si>
  <si>
    <t>INFO 4</t>
  </si>
  <si>
    <t>D-04</t>
  </si>
  <si>
    <t>L'ensemble du personnel est formé sur le risque de fausse route et sa prise en charge.</t>
  </si>
  <si>
    <t>"Partiellement" : utilisez cette réponse dés lors qu'au moins une des conditions du libellé n'est pas respecté.</t>
  </si>
  <si>
    <t>D-05</t>
  </si>
  <si>
    <t>Une formation, par tutorat ou parrainage, dédiée aux nouveaux arrivants sur la de prise en charge médicamenteuse des personnes accompagnées par l'établissement. Les objectifs sont définis (éléments à connaître avant une prise de poste autonome).</t>
  </si>
  <si>
    <t>D-06</t>
  </si>
  <si>
    <t>Une formation dédiée aux événements et effets indésirables (déclaration, analyse et gestion) liés à la prise en charge médicamenteuse est organisée pour l'ensemble des professionnels.</t>
  </si>
  <si>
    <t>DOC 10</t>
  </si>
  <si>
    <t>B-11</t>
  </si>
  <si>
    <t>La préparation des doses à administrer est formalisée par une procédure* au sein de l'établissement.</t>
  </si>
  <si>
    <t>DOC 11 °</t>
  </si>
  <si>
    <t>B-12</t>
  </si>
  <si>
    <t>Il existe une fiche de signalement pour les non-conformités* survenues lors de la préparation des doses à administrer.</t>
  </si>
  <si>
    <t>Document formalisé</t>
  </si>
  <si>
    <t>CRITÈRE 3.6.4 – Les professionnels alertent en cas de risque lié à la prise en charge médicamenteuse, dont la iatrogénie</t>
  </si>
  <si>
    <t>GDR 1</t>
  </si>
  <si>
    <t>F-01</t>
  </si>
  <si>
    <t>Pharmacien</t>
  </si>
  <si>
    <r>
      <t>Le pharmacien a réalisé une analyse des risques</t>
    </r>
    <r>
      <rPr>
        <i/>
        <sz val="10"/>
        <color theme="1"/>
        <rFont val="Tw Cen MT"/>
        <family val="2"/>
        <scheme val="minor"/>
      </rPr>
      <t xml:space="preserve"> a priori </t>
    </r>
    <r>
      <rPr>
        <sz val="10"/>
        <color theme="1"/>
        <rFont val="Tw Cen MT"/>
        <family val="2"/>
        <scheme val="minor"/>
      </rPr>
      <t>sur l'activité de préparation des doses à administrer qu'il effectue.</t>
    </r>
  </si>
  <si>
    <t>GDR 5</t>
  </si>
  <si>
    <t>G-04</t>
  </si>
  <si>
    <t>Les événements indésirables graves* font l'objet d'une déclaration systématique auprès de l'Agence Régionale de Santé.</t>
  </si>
  <si>
    <t>GDR 6</t>
  </si>
  <si>
    <t>G-05</t>
  </si>
  <si>
    <t>Les évènements indésirables* relatifs au circuit du médicament* font l'objet d'une analyse en comité de retour d'expérience*. Un temps spécifique est dédié à cette analyse de retour d'expérience, elle rassemble les acteurs du circuit.</t>
  </si>
  <si>
    <t>GDR 7</t>
  </si>
  <si>
    <t>H-01</t>
  </si>
  <si>
    <t>Au sein de l'établissement, les non-conformités* survenues lors de la préparation des doses à administrer sont tracées et signalées au pharmacien.</t>
  </si>
  <si>
    <t>B-16</t>
  </si>
  <si>
    <t>En vue de l'admission de la personne en situation d'handicap, une liste des documents nécessaires à sa Prise En Charge Médicameneuse, est transmises à la future personne accompagnée, la famille ou les aidants par l'établissement.</t>
  </si>
  <si>
    <t>Exemple de liste :
- Ordonnances
- Automédication
- Descriptifs des habitudes</t>
  </si>
  <si>
    <t>CRITÈRE 1.15.4 – La personne accompagnée est associée à la gestion de son traitement médicamenteux pour favoriser sa compréhension et son adhésion et s‘assurer de sa continuité.</t>
  </si>
  <si>
    <t>J-05</t>
  </si>
  <si>
    <t xml:space="preserve">Les évaluations du traitement et leurs modifications sont tracées dans le dossier du patient par le médecin de l'établissement </t>
  </si>
  <si>
    <t>Exemples : modalités de gestion des médicaments (transmission des ordonnances, gestion des traitements de la personne accueillie, préparation des médicaments par un professionnel habilité…</t>
  </si>
  <si>
    <t>J-08</t>
  </si>
  <si>
    <t>L'autonomie de la personne accompagnée est évaluée et tracée dans son dossier.</t>
  </si>
  <si>
    <t>DOC 16</t>
  </si>
  <si>
    <t>B-18</t>
  </si>
  <si>
    <t>Une procédure* relative à la gestion des événements indésirables (déclaration et analyse) est établie.</t>
  </si>
  <si>
    <t>CRITÈRE 3.13.1 – L’ESSMS organise le recueil et le traitement des évènements indésirables.</t>
  </si>
  <si>
    <t>Impératif</t>
  </si>
  <si>
    <t>COOR 6</t>
  </si>
  <si>
    <t>K-04</t>
  </si>
  <si>
    <r>
      <t xml:space="preserve">En cas d'hospitalisation PROGRAMMEE de la personne accompagnée :
</t>
    </r>
    <r>
      <rPr>
        <sz val="10"/>
        <color theme="1"/>
        <rFont val="Tw Cen MT"/>
        <family val="2"/>
        <scheme val="minor"/>
      </rPr>
      <t>L'établissement transmet systématiquement à l'hôpital les informations relatives à son traitement en cours : document de liaison/dossier de liaison d'urgence et dernière ordonnance active, la prochaine prise du traitement (exemple : traitement antiépileptique) ainsi que l'horaire et le jour de la dernière prise.</t>
    </r>
  </si>
  <si>
    <t>B-19</t>
  </si>
  <si>
    <t>Un support mentionne les modalités d'administration des traitements par voie orale requises ;
- mode d'administration (eau, eau gélifiée, compote, …)
- moment de prise
- habitude de la personne accompagnée
- organisation de l'aide à la prise</t>
  </si>
  <si>
    <t>K-06</t>
  </si>
  <si>
    <r>
      <t xml:space="preserve">Pour les sorties de loisirs, permanence, week-end, vacances, ...:
</t>
    </r>
    <r>
      <rPr>
        <sz val="10"/>
        <color theme="1"/>
        <rFont val="Tw Cen MT"/>
        <family val="2"/>
        <scheme val="minor"/>
      </rPr>
      <t>L'établissement met à disposition des personnes accompagnée, de ses aidants et des accompagnants les informations relatives à son traitement en cours : document de liaison/dossier de liaison d'urgence et dernière ordonnance active, la prochaine prise du traitement (exemple : traitement antiépileptique) ainsi que l'horaire et le jour de la dernière prise</t>
    </r>
    <r>
      <rPr>
        <b/>
        <sz val="10"/>
        <color theme="1"/>
        <rFont val="Tw Cen MT"/>
        <family val="2"/>
        <scheme val="minor"/>
      </rPr>
      <t>.</t>
    </r>
  </si>
  <si>
    <r>
      <t xml:space="preserve">La personne accompagnée quitte l'établissement avec son dossier de liaison d'urgence (DLU), sa carte vitale (s'il y a lieu) ainsi que son ordonnance à jour.
Le dossier de liaison d’urgence (DLU) sert à améliorer les transferts d’informations utiles et nécessaires au médecin intervenant en urgence pour une prise en soins optimale du résident dans l’Ehpad ou dans un service des urgences (SU).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15/10/2021</t>
    </r>
  </si>
  <si>
    <t>CRITÈRE 2.9.3 – Les professionnels transmettent toute information nécessaire à la continuité de l'accompagnement de la personne aux professionnels qui prennent le relais et à l’entourage le cas échéant.</t>
  </si>
  <si>
    <r>
      <t xml:space="preserve">La personne accompagnée quitte l'établissement avec son dossier de liaison d'urgence (DLU), sa carte vitale (s'il y a lieu) ainsi que son ordonnance à jour.
Le dossier de liaison d’urgence (DLU) sert à améliorer les transferts d’informations utiles et nécessaires au médecin intervenant en urgence pour une prise en soins optimale du résident dans l’Ehpad ou dans un service des urgences (SU).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15/10/2022</t>
    </r>
    <r>
      <rPr>
        <sz val="11"/>
        <color theme="1"/>
        <rFont val="Tw Cen MT"/>
        <family val="2"/>
        <scheme val="minor"/>
      </rPr>
      <t/>
    </r>
  </si>
  <si>
    <r>
      <t xml:space="preserve">La personne accompagnée quitte l'établissement avec son dossier de liaison d'urgence (DLU), sa carte vitale (s'il y a lieu) ainsi que son ordonnance à jour.
Le dossier de liaison d’urgence (DLU) sert à améliorer les transferts d’informations utiles et nécessaires au médecin intervenant en urgence pour une prise en soins optimale du résident dans l’Ehpad ou dans un service des urgences (SU).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15/10/2023</t>
    </r>
    <r>
      <rPr>
        <sz val="11"/>
        <color theme="1"/>
        <rFont val="Tw Cen MT"/>
        <family val="2"/>
        <scheme val="minor"/>
      </rPr>
      <t/>
    </r>
  </si>
  <si>
    <t>COOR 9</t>
  </si>
  <si>
    <t>K-08</t>
  </si>
  <si>
    <t>La personne accueillie autonome ou sa famille sont encouragées à communiquer au personnel soignant tout évènement* en lien avec sa prise en charge médicamenteuse* (automédication*, effets secondaires…).</t>
  </si>
  <si>
    <r>
      <t xml:space="preserve">La personne accompagnée quitte l'établissement avec son dossier de liaison d'urgence (DLU), sa carte vitale (s'il y a lieu) ainsi que son ordonnance à jour.
Le dossier de liaison d’urgence (DLU) sert à améliorer les transferts d’informations utiles et nécessaires au médecin intervenant en urgence pour une prise en soins optimale du résident dans l’Ehpad ou dans un service des urgences (SU).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15/10/2024</t>
    </r>
    <r>
      <rPr>
        <sz val="11"/>
        <color theme="1"/>
        <rFont val="Tw Cen MT"/>
        <family val="2"/>
        <scheme val="minor"/>
      </rPr>
      <t/>
    </r>
  </si>
  <si>
    <t>C -</t>
  </si>
  <si>
    <t>C -SYSTEME D'INFORMATION</t>
  </si>
  <si>
    <t>COOR 14</t>
  </si>
  <si>
    <t>K-11</t>
  </si>
  <si>
    <t>En cas de substitution* par le pharmacien, celui-ci prévient d'abord le médecin ou les infirmiers diplômés d'Etat de l'établissement afin de discuter des conséquences de cette substitution (troubles du comportement face à un changement de couleur, de forme, etc...). Le cas échéant, la personne accueillie et sa famille en sont informées.</t>
  </si>
  <si>
    <t>https://www.has-sante.fr/jcms/c_946211/fr/outils-de-securisation-et-d-autoevaluation-de-l-administration-des-medicaments</t>
  </si>
  <si>
    <t>CRITÈRE 3.15.2 – L'ESSMS définit et déploie sa stratégie numérique</t>
  </si>
  <si>
    <t>COOR 15</t>
  </si>
  <si>
    <t>K-12</t>
  </si>
  <si>
    <t>En cas de tension d'approvisionnement sur un médicament, si la solution alternative entraine un changement du nombre/de la forme/de la couleur des comprimés, l'infirmier diplômé d'Etat est averti par le pharmacien et transmet l'information à l'accompagnant.</t>
  </si>
  <si>
    <t>ORG 2</t>
  </si>
  <si>
    <t>C-02</t>
  </si>
  <si>
    <t>Si la prescription est informatisée dans l'établissement, l'accès au logiciel de prescription/administration est sécurisé (identifiant et mot de passe confidentiels) et adapté (droits d'accès lecture/écriture) au champ de compétences des professionnels.</t>
  </si>
  <si>
    <t>C-03</t>
  </si>
  <si>
    <t>le paramétrage de l'outil autorise l'accès à la prescription et aux transmissions pour l'ensemble des acteurs de la PECM pour vérification des traitements (situation d'urgence, administration WE) - Accès DPI</t>
  </si>
  <si>
    <t>Bases de données sur les médicaments ayant reçu un agrément HAS :
- Thériaque
- Thésorimed
- Clickadoc
- Claude Bernard
- Vidal
 https://www.has-sante.fr/jcms/c_2790851/fr/bases-de-donnees-sur-les-medicaments-ayant-recu-un-agrement-has</t>
  </si>
  <si>
    <t>CRITÈRE 2.10.1 – Les professionnels partagent entre eux les informations nécessaires à l'accompagnement de la personne.</t>
  </si>
  <si>
    <t>CRITÈRE 3.6.2 – Les professionnels respectent la sécurisation du circuit du médicament.</t>
  </si>
  <si>
    <t>nous n'avons pas de professionnels pour la conciliation médicamenteuse</t>
  </si>
  <si>
    <t>Axe 2</t>
  </si>
  <si>
    <t>Axe 2-INFORMATION ET FORMATION DU PERSONNEL, DES AIDANTS ET DE LA PERSONNE ACCOMPAGNEE</t>
  </si>
  <si>
    <t>D - INFORMATION ET FORMATION DU PERSONNEL</t>
  </si>
  <si>
    <t>Plan de formation : Les professionnels formés sont identifiés (date de formation, thème, etc.) et le suivi du renouvellement de formation est tracée.</t>
  </si>
  <si>
    <t>CRITÈRE 3.8.4 – L'ESSMS met au service des accompagnements une équipe de professionnels formés et qualifiés</t>
  </si>
  <si>
    <t>CRITÈRE 3.15.3 – Les professionnels sont régulièrement sensibilisés et/ou formés aux outils numériques.</t>
  </si>
  <si>
    <t>pas spécifique PECM</t>
  </si>
  <si>
    <t>oui</t>
  </si>
  <si>
    <t>E -INFORMATION ET FORMATION DES AIDANTS ET DE LA PERSONNE ACCOMPAGNEE</t>
  </si>
  <si>
    <t>stock tampon</t>
  </si>
  <si>
    <t>E-01</t>
  </si>
  <si>
    <t>La charte des droits et des libertés de la personne accompagnée est affichée dans l'établissement</t>
  </si>
  <si>
    <t>Arrêté du 8 septembre 2003 relatif à la charte des droits et libertés de la personne accueillie mentionnée à l’article
L. 311-4 du Code de l’Action Sociale et des Familles (CASF)
Article 27 de la loi ASV n°2015-1776 du 28 décembre 2015</t>
  </si>
  <si>
    <t>Arrêté du 8 septembre 2003 relatif à la charte des droits et libertés de la personne accueillie mentionnée à l’article
L. 311-4 du Code de l’Action Sociale et des Familles (CASF)
Article 27 de la loi ASV n°2015-1776 du 28 décembre 2016</t>
  </si>
  <si>
    <t>Arrêté du 8 septembre 2003 relatif à la charte des droits et libertés de la personne accueillie mentionnée à l’article
L. 311-4 du Code de l’Action Sociale et des Familles (CASF)
Article 27 de la loi ASV n°2015-1776 du 28 décembre 2017</t>
  </si>
  <si>
    <t>Arrêté du 8 septembre 2003 relatif à la charte des droits et libertés de la personne accueillie mentionnée à l’article
L. 311-4 du Code de l’Action Sociale et des Familles (CASF)
Article 27 de la loi ASV n°2015-1776 du 28 décembre 2018</t>
  </si>
  <si>
    <t>E-02</t>
  </si>
  <si>
    <t>Les informations relatives à la prise en charges des personnes en situation d'handicap fait l'objet d'un affichage (ex: dans les salles de vie en collectivité)</t>
  </si>
  <si>
    <t>Traceur handicap
ex : Charte Romain Jacob - https://www.handidactique.org/charte-romain-jacob/</t>
  </si>
  <si>
    <t>INFO 3 °</t>
  </si>
  <si>
    <t>E-03</t>
  </si>
  <si>
    <t>Des formations relatives à l'aide à la prise* sont organisées pour les aidants et la famille.</t>
  </si>
  <si>
    <t>E-04</t>
  </si>
  <si>
    <t>Des supports d'information et de communication sur les messages de santé pubiques (vaccination, maltraitance, …) et prévention primaire (tabac, autres, drogues, activités physique, nutrition, hygiène, sexualité, dépistage, …) sont affichés ou à disposition dans l'établissement.</t>
  </si>
  <si>
    <t>Traceur ciblé médicament</t>
  </si>
  <si>
    <t>E-05</t>
  </si>
  <si>
    <t>Les supports d'informations et le langage utilisée auprès de la personne accompagnée est adaptée. (ex : Facile à Lire et à Comprendre)</t>
  </si>
  <si>
    <t>E-06</t>
  </si>
  <si>
    <t>Les contacts des représentants des usagers (CVS) sont facilement accessibles et mis à jour</t>
  </si>
  <si>
    <t>Traceur handicap
Décret n° 2004-287 du 25 mars 2004 relatif au Conseil de Vie Sociale et aux autres formes de participation institués
à l’article L.311-6 du CASF
Décret modificatif n° 2005-1367 du 2 novembre 2005 portant modifications de certaines dispositions du CASF
relatives au CVS et aux autres formes de participation
Article D. 311-3 à D. 311-32 du CASF pour les dispositions minimales obligatoires</t>
  </si>
  <si>
    <t>E-07</t>
  </si>
  <si>
    <t>La personne accompagnée est informée de l'existence d'une "personne qualifiée" et l'établissement a affiché la liste départementale dans sa structure.</t>
  </si>
  <si>
    <t>Décret n° 2003-1094 du 14 novembre 2003 relatif à la personne qualifiée mentionnée à l’article L. 311-5 du CASF
La personne qualifiée assure une médiation et accompagne l’usager afin de lui permettre de faire valoir ses droits :
-le respect de la dignité, de l’intégrité, de la vie privée, de l’intimité, et de la sécurité de l’usager
-le libre choix entre les prestations (accompagnement à domicile ou en établissement)
-la prise en charge ou l’accompagnement individualisé et de qualité, respectant un consentement éclairé
-la confidentialité des données concernant l’usager
-l’accès à l’information
-l’information sur les droits fondamentaux, sur les protections particulières légales, contractuelles et les droits de recours dont l’usager bénéficie
-la participation directe de l’usager ou avec l’aide de son représentant légal au projet d’accueil et d’accompagnement</t>
  </si>
  <si>
    <t>Axe 3</t>
  </si>
  <si>
    <t>Axe 3 -GESTION DES RISQUES</t>
  </si>
  <si>
    <t>A -</t>
  </si>
  <si>
    <t>F - GESTION DES RISQUES A PRIORI</t>
  </si>
  <si>
    <t>G -GESTION DES EVENEMENTS INDESIRABLES</t>
  </si>
  <si>
    <t>GDR 2 °</t>
  </si>
  <si>
    <t>G-01</t>
  </si>
  <si>
    <t>L'établissement a mis en place un dispositif de recueil des événements indésirables liés au circuit du médicament*.</t>
  </si>
  <si>
    <t>GDR 3</t>
  </si>
  <si>
    <t>G-02</t>
  </si>
  <si>
    <t>La direction de l'établissement a sensibilisé le personnel à l'importance du signalement des événements indésirables.</t>
  </si>
  <si>
    <t>ex : Charte de déclaraiton des EI, courrier de la direction, etc.</t>
  </si>
  <si>
    <t>CRITÈRE 3.13.4 – Les professionnels sont régulièrement sensibilisés et/ou formés à la gestion des évènements indésirables.</t>
  </si>
  <si>
    <t>CORRSi, Portail actes de maltraitance, fugues, suicide ou tentative ede suicide, erreur médicamenteuse</t>
  </si>
  <si>
    <t>CRITÈRE 3.13.2 – L’ESSMS communique sur le traitement des évènements indésirables auprès des parties prenantes.</t>
  </si>
  <si>
    <t>CRITÈRE 3.13.3 – Les professionnels déclarent et analysent en équipe les évènements indésirables et mettent en place des actions correctives.</t>
  </si>
  <si>
    <t>GDR 4</t>
  </si>
  <si>
    <t>G-06</t>
  </si>
  <si>
    <t>Les événements déclarés sont systématiquement analysés par une personne formée à la gestion des risques*.</t>
  </si>
  <si>
    <t>H -GESTION DES NON-CONFORMITES</t>
  </si>
  <si>
    <t>GDR 8</t>
  </si>
  <si>
    <t>H-02</t>
  </si>
  <si>
    <t>Au sein de l'établissement, les non-conformités*survenues lors de la préparation des doses à administrer sont tracées et signalées à la direction.</t>
  </si>
  <si>
    <t>Exemple : fiche de signalement pour les non-conformités* survenues lors de la préparation des doses à administrer.</t>
  </si>
  <si>
    <t>GDR 9</t>
  </si>
  <si>
    <t>H-03</t>
  </si>
  <si>
    <t>Des réunions régulières avec le pharmacien sont organisées pour analyser les non-conformités* survenues lors de la préparation des doses à administrer et améliorer le circuit.</t>
  </si>
  <si>
    <t>CRITÈRE 3.10.2 – L'ESSMS met en œuvre sa démarche qualité et gestion des risques.</t>
  </si>
  <si>
    <t>D -</t>
  </si>
  <si>
    <t>I -RETOUR AUX PROFESSIONNELS</t>
  </si>
  <si>
    <t>GDR 10</t>
  </si>
  <si>
    <t>I-01</t>
  </si>
  <si>
    <t>Les actions correctives issues de l'analyse font l'objet d'un retour auprès des personnels.</t>
  </si>
  <si>
    <t>CRITÈRE 3.9.1 – L’ESSMS promeut une politique favorisant la qualité de vie au travail.</t>
  </si>
  <si>
    <t>Axe 4</t>
  </si>
  <si>
    <t>Axe 4 - CONTINUITÉ DE LA PRISE EN CHARGE</t>
  </si>
  <si>
    <t>J -DOSSIER ET ACCOMPAGNEMENT PERSONNALISE DE LA PERSONNE ACCOMPAGNEE</t>
  </si>
  <si>
    <t>DP 1</t>
  </si>
  <si>
    <t>J-01</t>
  </si>
  <si>
    <t>Un suivi annuel d'étape du projet personnalisé individualisé (y compris du projet de soins) de la personne aaccompagnée est réalisé.</t>
  </si>
  <si>
    <t>Recommandation des bonnes pratiques professionnelles - Les attentes de la personne et le projet personnalisé
https://www.has-sante.fr/upload/docs/application/pdf/2018-03/reco_projet.pdf</t>
  </si>
  <si>
    <t>CRITÈRE 1.10.4 – Les professionnels coconstruisent avec la personne et son entourage son projet d'accompagnement</t>
  </si>
  <si>
    <t>J-02</t>
  </si>
  <si>
    <t>Dans le cadre de nouvelles admissions, le projet personnalisé est élaboré dans les 6 mois après l'entrée de la personne accompagnée au sein de l'établissement.</t>
  </si>
  <si>
    <t>J-03</t>
  </si>
  <si>
    <t xml:space="preserve">Une évaluation médicale du traitement est organisée à l'entrée de la personne accueillie </t>
  </si>
  <si>
    <t>CRITÈRE 1.14.2 – Les professionnels évaluent les besoins de la personne accompagnée en matière de prévention et d'éducation à la santé.</t>
  </si>
  <si>
    <t>J-04</t>
  </si>
  <si>
    <t>Une réévaluation du traitement est organisée au moins une fois par an et à l'occasion de tout événement intercurrent (modification de l'état clinique, chute, malaise, confusion, retour d'hospitalisation, retour de consultation extérieure...).</t>
  </si>
  <si>
    <t>CRITÈRE 1.10.3 – Les professionnels évaluent les besoins de la personne pour construire son projet d'accompagnement en utilisant des outils d'évaluations validés.</t>
  </si>
  <si>
    <t>DP 3 °</t>
  </si>
  <si>
    <t>J-06</t>
  </si>
  <si>
    <t>Les prescriptions médicales sont archivées dans le dossier médical de la personne accueillie.</t>
  </si>
  <si>
    <t>CRITÈRE 2.10.2 – Les professionnels respectent les règles de sécurisation des données, des dossiers et des accès.</t>
  </si>
  <si>
    <t>DP 5</t>
  </si>
  <si>
    <t>J-07</t>
  </si>
  <si>
    <t xml:space="preserve">Les personnes accueillies à risque pour l'administration* des médicaments (troubles de la déglutition, mauvaise absorption des médicaments, refus de prise des médicaments...) sont identifiées. Cette information est tracée dans le dossier médical/de soins/santé, accessible et connue du personnel. </t>
  </si>
  <si>
    <t xml:space="preserve"> (ex : Gestion autonome de son traitement)</t>
  </si>
  <si>
    <t>K-01</t>
  </si>
  <si>
    <t>Une organisation (ligne d'astreinte médecin/IDE, numéro d'urgence, pharmacie de garde, etc.) est standardisée et permet d'assurer la continuité de la prise en charge des personnes accompagnées.</t>
  </si>
  <si>
    <t>K-02</t>
  </si>
  <si>
    <t>L'établissement organise des réunions de coordination pluridisciplinaires dans lesuqelles sont abordées la PECM.</t>
  </si>
  <si>
    <t>Coordinatrion interne avec l'équipe médicale, l'ééquipe soignante, l'équipe pharmaceutique (médecin salarié, infirmier diplômé d'Etat coordinateur (IDEC), cadre de santé, pharmacien, etc.)
Coordination avec les interfaces externes : praticiens extérieurs, ESAT, etc.</t>
  </si>
  <si>
    <t xml:space="preserve">COOR 5 </t>
  </si>
  <si>
    <t>K-03</t>
  </si>
  <si>
    <r>
      <t xml:space="preserve">Transfert inter-structure:
</t>
    </r>
    <r>
      <rPr>
        <sz val="10"/>
        <color theme="1"/>
        <rFont val="Tw Cen MT"/>
        <family val="2"/>
        <scheme val="minor"/>
      </rPr>
      <t>L'établissement transmet systématiquement, de manière sécurisée, les informations relatives à son traitement en cours : document de liaison/dossier de liaison d'urgence et dernière ordonnance active.</t>
    </r>
  </si>
  <si>
    <r>
      <t xml:space="preserve">Lorsqu'une personne accueillie, consulte un professionnel de santé extérieur à l'ESMS, est admise temporairement dans un établissement social ou médico-social ou participe à un séjour de vacances adaptées,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15/10/2021</t>
    </r>
  </si>
  <si>
    <r>
      <t xml:space="preserve">Lorsqu'une personne accueillie, consulte un professionnel de santé extérieur à l'ESMS, est admise temporairement dans un établissement social ou médico-social ou participe à un séjour de vacances adaptées,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15/10/2022</t>
    </r>
    <r>
      <rPr>
        <sz val="11"/>
        <color theme="1"/>
        <rFont val="Tw Cen MT"/>
        <family val="2"/>
        <scheme val="minor"/>
      </rPr>
      <t/>
    </r>
  </si>
  <si>
    <r>
      <t xml:space="preserve">Lorsqu'une personne accueillie, consulte un professionnel de santé extérieur à l'ESMS, est admise temporairement dans un établissement social ou médico-social ou participe à un séjour de vacances adaptées,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15/10/2023</t>
    </r>
    <r>
      <rPr>
        <sz val="11"/>
        <color theme="1"/>
        <rFont val="Tw Cen MT"/>
        <family val="2"/>
        <scheme val="minor"/>
      </rPr>
      <t/>
    </r>
  </si>
  <si>
    <t>relève dans un audit dossier</t>
  </si>
  <si>
    <r>
      <t xml:space="preserve">Lorsqu'une personne accueillie, consulte un professionnel de santé extérieur à l'ESMS, est admise temporairement dans un établissement social ou médico-social ou participe à un séjour de vacances adaptées, 
Il permet de renforcer la sécurité, la continuité et la qualité des soins lors des situations d’urgence et d’éviter des hospitalisations inappropriées.
</t>
    </r>
    <r>
      <rPr>
        <i/>
        <sz val="10"/>
        <color theme="1"/>
        <rFont val="Tw Cen MT"/>
        <family val="2"/>
        <scheme val="minor"/>
      </rPr>
      <t xml:space="preserve">Source : </t>
    </r>
    <r>
      <rPr>
        <i/>
        <sz val="10"/>
        <color rgb="FF00B0F0"/>
        <rFont val="Tw Cen MT"/>
        <family val="2"/>
        <scheme val="minor"/>
      </rPr>
      <t>https://www.has-sante.fr/jcms/c_2049090/fr/dossier-de-liaison-d-urgence-dlu consulté</t>
    </r>
    <r>
      <rPr>
        <i/>
        <sz val="10"/>
        <color theme="1"/>
        <rFont val="Tw Cen MT"/>
        <family val="2"/>
        <scheme val="minor"/>
      </rPr>
      <t xml:space="preserve"> le 15/10/2024</t>
    </r>
    <r>
      <rPr>
        <sz val="11"/>
        <color theme="1"/>
        <rFont val="Tw Cen MT"/>
        <family val="2"/>
        <scheme val="minor"/>
      </rPr>
      <t/>
    </r>
  </si>
  <si>
    <t>K-05</t>
  </si>
  <si>
    <r>
      <t xml:space="preserve">En cas d'hospitalisation en URGENCE de la personne accompagnée  :
</t>
    </r>
    <r>
      <rPr>
        <sz val="10"/>
        <color theme="1"/>
        <rFont val="Tw Cen MT"/>
        <family val="2"/>
        <scheme val="minor"/>
      </rPr>
      <t>L'établissement transmet systématiquement à l'hôpital les informations relatives à son traitement en cours : document de liaison/dossier de liaison d'urgence et dernière ordonnance active, la prochaine prise du traitement (exemple : traitement antiépileptique) ainsi que l'horaire et le jour de la dernière prise.</t>
    </r>
  </si>
  <si>
    <t>COOR 8</t>
  </si>
  <si>
    <t>K-07</t>
  </si>
  <si>
    <t>Les modalités de gestion des traitements médicamenteux sont définies avec la personne accueillie ou son représentant dans le projet personnalisé individualisé en fonction de son degré d'autonomie. La concertation porte notamment sur :  l'auto-gestion du traitement, la gestion de la pharmacie personnelle, les conditions d'approvisionnement des médicaments.</t>
  </si>
  <si>
    <t>ce qui est important dans ce critère c'est le recueil de l'autonomie , Or on retrouve ce critère ailleurs</t>
  </si>
  <si>
    <t>pas de PECM en interne</t>
  </si>
  <si>
    <r>
      <t xml:space="preserve">Transfert inter-structure:
</t>
    </r>
    <r>
      <rPr>
        <sz val="10"/>
        <color theme="1"/>
        <rFont val="Tw Cen MT"/>
        <family val="2"/>
        <scheme val="minor"/>
      </rPr>
      <t>L'établissement transmet systématiquement, de manière sécurisée, les informations relatives au dernier traitement en cours : document de liaison/dossier de liaison d'urgence et dernière ordonnance active.</t>
    </r>
  </si>
  <si>
    <t>anap</t>
  </si>
  <si>
    <t>COOR 12</t>
  </si>
  <si>
    <t>K-09</t>
  </si>
  <si>
    <t>Sous réserve de l'accord de la personne accueillie, le pharmacien tient à jour son dossier pharmaceutique*.</t>
  </si>
  <si>
    <t>Nécessité de fournir la carte vitale de la personne accompagnée</t>
  </si>
  <si>
    <t>COOR 13</t>
  </si>
  <si>
    <t>K-10</t>
  </si>
  <si>
    <t>Le pharmacien transmet à la structure les informations liées aux retraits de lots de médicaments ou de produits (alertes) ainsi que la conduite à tenir.</t>
  </si>
  <si>
    <t>Convention</t>
  </si>
  <si>
    <t>officine de ville - ne rentre pas dans le cadre del'audit</t>
  </si>
  <si>
    <t>Evaluation de la prise en charge médicamenteuse de la personne accompagnée</t>
  </si>
  <si>
    <t>N</t>
  </si>
  <si>
    <r>
      <t xml:space="preserve">Niveau d'exigence
</t>
    </r>
    <r>
      <rPr>
        <b/>
        <i/>
        <sz val="11"/>
        <color theme="0"/>
        <rFont val="Tw Cen MT"/>
        <family val="2"/>
        <scheme val="minor"/>
      </rPr>
      <t>(avis d'experts)</t>
    </r>
  </si>
  <si>
    <t>PRES 1</t>
  </si>
  <si>
    <t>L-01</t>
  </si>
  <si>
    <t>Médecin
IDE</t>
  </si>
  <si>
    <r>
      <t xml:space="preserve">Les prescriptions médicales </t>
    </r>
    <r>
      <rPr>
        <sz val="10"/>
        <color rgb="FFFF0000"/>
        <rFont val="Tw Cen MT"/>
        <family val="2"/>
        <scheme val="minor"/>
      </rPr>
      <t xml:space="preserve">mentionnent lisiblement </t>
    </r>
    <r>
      <rPr>
        <strike/>
        <sz val="10"/>
        <rFont val="Tw Cen MT"/>
        <family val="2"/>
        <scheme val="minor"/>
      </rPr>
      <t>comportent systématiquement :</t>
    </r>
    <r>
      <rPr>
        <sz val="10"/>
        <rFont val="Tw Cen MT"/>
        <family val="2"/>
        <scheme val="minor"/>
      </rPr>
      <t xml:space="preserve">
- la date 
- les nom et prénom du prescripteur
- sa qualité et le cas échéant, son titre ou sa spécialité
- son identifiant RPPS </t>
    </r>
    <r>
      <rPr>
        <sz val="10"/>
        <color rgb="FFFF0000"/>
        <rFont val="Tw Cen MT"/>
        <family val="2"/>
        <scheme val="minor"/>
      </rPr>
      <t>s'il existe</t>
    </r>
    <r>
      <rPr>
        <sz val="10"/>
        <rFont val="Tw Cen MT"/>
        <family val="2"/>
        <scheme val="minor"/>
      </rPr>
      <t xml:space="preserve">
- son adresse professionnelle, ses coordonnées téléphoniques et son adresse électronique
- sa signature
- les nom, prénom, sexe et date de naissance de la personne accueillie
- sa taille et son poids
- la dénomination du médicament ou la DCI et sa forme galénique </t>
    </r>
    <r>
      <rPr>
        <sz val="10"/>
        <color rgb="FFFF0000"/>
        <rFont val="Tw Cen MT"/>
        <family val="2"/>
        <scheme val="minor"/>
      </rPr>
      <t>+/- la fomule détaillée en cas de préparation</t>
    </r>
    <r>
      <rPr>
        <sz val="10"/>
        <rFont val="Tw Cen MT"/>
        <family val="2"/>
        <scheme val="minor"/>
      </rPr>
      <t xml:space="preserve">
- sa posologie et son mode d’emploi (dont la voie d'administration)
- la durée de traitement
- les allergies connues de la personne accueillie.</t>
    </r>
  </si>
  <si>
    <t>Axe 5</t>
  </si>
  <si>
    <t>Axe 5 -PRISE EN CHARGE MÉDICAMENTEUSE</t>
  </si>
  <si>
    <t>PRES 2</t>
  </si>
  <si>
    <t>L-02</t>
  </si>
  <si>
    <r>
      <t xml:space="preserve">Les prescriptions de médicaments stupéfiants sont conformes aux exigences réglementaires notamment ordonnance sécurisée et  prescription en toutes lettres, </t>
    </r>
    <r>
      <rPr>
        <strike/>
        <sz val="10"/>
        <color theme="1"/>
        <rFont val="Tw Cen MT"/>
        <family val="2"/>
        <scheme val="minor"/>
      </rPr>
      <t xml:space="preserve">durée maximale de prescription respectée. </t>
    </r>
  </si>
  <si>
    <t>L -PRESCRIPTION</t>
  </si>
  <si>
    <t>PRES 7</t>
  </si>
  <si>
    <t>L-06</t>
  </si>
  <si>
    <r>
      <t xml:space="preserve">La capacité de déglutition de la personne accueillie est </t>
    </r>
    <r>
      <rPr>
        <strike/>
        <sz val="10"/>
        <color theme="1"/>
        <rFont val="Tw Cen MT"/>
        <family val="2"/>
        <scheme val="minor"/>
      </rPr>
      <t>systématiquement</t>
    </r>
    <r>
      <rPr>
        <sz val="10"/>
        <color theme="1"/>
        <rFont val="Tw Cen MT"/>
        <family val="2"/>
        <scheme val="minor"/>
      </rPr>
      <t xml:space="preserve"> prise en compte dans le choix des formes pharmaceutiques prescrites.</t>
    </r>
  </si>
  <si>
    <t>re</t>
  </si>
  <si>
    <t>HAS - Outil d’amélioration des pratiques professionnelles : Comment améliorer la qualité et la sécurité des prescriptions de médicaments chez la personne âgée, 2014
HAS - Outil d’amélioration des pratiques professionnelles : Prise en charge médicamenteuse en Ehpad, 2017.</t>
  </si>
  <si>
    <r>
      <rPr>
        <strike/>
        <sz val="10"/>
        <rFont val="Tw Cen MT"/>
        <family val="2"/>
        <scheme val="minor"/>
      </rPr>
      <t>Code de la Santé Publique
Articles R5123-1 à D5123-4
agrément du prix</t>
    </r>
    <r>
      <rPr>
        <sz val="10"/>
        <rFont val="Tw Cen MT"/>
        <family val="2"/>
        <scheme val="minor"/>
      </rPr>
      <t xml:space="preserve">
R4127-24 ref deontologie medicale
R5125-55 prescription DCI
</t>
    </r>
    <r>
      <rPr>
        <b/>
        <sz val="10"/>
        <rFont val="Tw Cen MT"/>
        <family val="2"/>
        <scheme val="minor"/>
      </rPr>
      <t>R5132-3 substances vénéneuses</t>
    </r>
    <r>
      <rPr>
        <sz val="10"/>
        <rFont val="Tw Cen MT"/>
        <family val="2"/>
        <scheme val="minor"/>
      </rPr>
      <t xml:space="preserve">
R5132-1-2 dénomintaitn du médicament</t>
    </r>
  </si>
  <si>
    <t>Les prescriptions médicales comportent systématiquement :
- la date 
- les nom et prénom du prescripteur
- sa qualité et le cas échéant, son titre ou sa spécialité
- son identifiant RPPS*
- son adresse professionnelle, ses coordonnées téléphoniques et son adresse électronique
- sa signature
- les nom, prénom, sexe et date de naissance de la personne accueillie
- sa taille et son poids
- la dénomination du médicament et sa forme galénique
- sa posologie* et son mode d’emploi (dont la voie d'administration)
- la durée de traitement
- les allergies connues de la personne accueillie.</t>
  </si>
  <si>
    <t>Code de la Santé Publique
Articles R5123-1 à D5123-4</t>
  </si>
  <si>
    <t>PRES 8 °</t>
  </si>
  <si>
    <t>L-07</t>
  </si>
  <si>
    <t>Les arrêts de traitement font systématiquement l’objet d’une prescription d'arrêt de traitement par le médecin.</t>
  </si>
  <si>
    <t>Recommandations ordinales - Conseil National de l'Ordre des Médecins : Prescription et dispensation des médicaments de substitution aux opiacés, signée le 11 octobre 2017</t>
  </si>
  <si>
    <r>
      <t xml:space="preserve">Code de la Santé Publique 
</t>
    </r>
    <r>
      <rPr>
        <b/>
        <sz val="10"/>
        <rFont val="Tw Cen MT"/>
        <family val="2"/>
        <scheme val="minor"/>
      </rPr>
      <t>Art. R.5132-5</t>
    </r>
    <r>
      <rPr>
        <sz val="10"/>
        <rFont val="Tw Cen MT"/>
        <family val="2"/>
        <scheme val="minor"/>
      </rPr>
      <t xml:space="preserve">
</t>
    </r>
    <r>
      <rPr>
        <strike/>
        <sz val="10"/>
        <rFont val="Tw Cen MT"/>
        <family val="2"/>
        <scheme val="minor"/>
      </rPr>
      <t xml:space="preserve">Art. R.5132-6 </t>
    </r>
    <r>
      <rPr>
        <sz val="10"/>
        <rFont val="Tw Cen MT"/>
        <family val="2"/>
        <scheme val="minor"/>
      </rPr>
      <t xml:space="preserve">
Art. R.5132-29 : prescription en toute lettre
</t>
    </r>
    <r>
      <rPr>
        <i/>
        <sz val="10"/>
        <rFont val="Tw Cen MT"/>
        <family val="2"/>
        <scheme val="minor"/>
      </rPr>
      <t xml:space="preserve">
12 mars 2013</t>
    </r>
  </si>
  <si>
    <t xml:space="preserve">Les prescriptions de médicaments stupéfiants sont conformes aux exigences réglementaires : ordonnance sécurisée*, prescription en toutes lettres, durée maximale de prescription respectée. </t>
  </si>
  <si>
    <t>Code de la Santé Publique 
Art. R.5132-5
Art. R.5132-6 
Art. R.5132-29</t>
  </si>
  <si>
    <t>PREP 1</t>
  </si>
  <si>
    <t>Médecin
Pharmacien
IDE</t>
  </si>
  <si>
    <t xml:space="preserve">Les médicaments sont dispensés par le pharmacien à partir d’une prescription médicale originale, individuelle, nominative, datée, signée, la plus récente. </t>
  </si>
  <si>
    <t>PRES 4</t>
  </si>
  <si>
    <t>L-03</t>
  </si>
  <si>
    <t xml:space="preserve"> Les prescriptions "si besoin"* font l'objet systématiquement d'un protocole* individuel et nominatif.</t>
  </si>
  <si>
    <t>PREP 14</t>
  </si>
  <si>
    <t>Les données mentionnées sur les contenants individuels utilisés lors de la préparation des doses à administrer comportent systématiquement : 
-l'identification de la personne accueillie (nom, prénom, date de naissance)
- les données concernant le médicament (nom, dosage, quantité)
- la date et l'heure de prise
-le descriptif du médicament (forme, couleur...)
-la photo et le numéro d'identification de la personne accueillie le cas échéant.
L'impression est lisible et indélébile.</t>
  </si>
  <si>
    <t>PDA officine</t>
  </si>
  <si>
    <t>ARS Centre-Val de Loire, OMéDIT Centre - Val de Loire : Guide des antidotes d'urgence, édition 2017.
http://www.omedit-centre.fr/portail/gallery_files/site/136/2953/5062/7270.pdf
OMéDIT Normandie : Guide des antidotes et médicaments d'urgence spécifiques, janvier 2018. 
https://www.omedit-normandie.fr/media-files/11016/guide-des-antidotes-janvier-2018.pdf</t>
  </si>
  <si>
    <t>PRES 5</t>
  </si>
  <si>
    <t>L-04</t>
  </si>
  <si>
    <t>Les protocoles médicaux de la structure précisent les circonstances et les modalités d'appel au centre anti-poison et au 15.</t>
  </si>
  <si>
    <t>ARS Centre-Val de Lioire, OMéDIT Centre - Val de Loire : Guide des antidotes d'urgence, édition 2017.
http://www.omedit-centre.fr/portail/gallery_files/site/136/2953/5062/7270.pdf
OMéDIT Normandie : Guide des antidotes et médicaments d'urgence spécifiques, janvier 2018. 
https://www.omedit-normandie.fr/media-files/11016/guide-des-antidotes-janvier-2018.pdf</t>
  </si>
  <si>
    <t>PREP 18</t>
  </si>
  <si>
    <t>Le mode de livraison des médicaments garantit leur bonne conservation (respect de la chaîne du froid par exemple).</t>
  </si>
  <si>
    <r>
      <rPr>
        <i/>
        <sz val="10"/>
        <rFont val="Tw Cen MT"/>
        <family val="2"/>
        <scheme val="minor"/>
      </rPr>
      <t>Code de la Santé Publique : Actes professionnels. (Articles R4311-1 à D4311-15-2)</t>
    </r>
    <r>
      <rPr>
        <sz val="10"/>
        <rFont val="Tw Cen MT"/>
        <family val="2"/>
        <scheme val="minor"/>
      </rPr>
      <t xml:space="preserve">
</t>
    </r>
    <r>
      <rPr>
        <b/>
        <sz val="10"/>
        <rFont val="Tw Cen MT"/>
        <family val="2"/>
        <scheme val="minor"/>
      </rPr>
      <t xml:space="preserve">Article L. 313-26 du Code de l'Action Sociale et des Familles (CASF)
</t>
    </r>
    <r>
      <rPr>
        <i/>
        <sz val="10"/>
        <rFont val="Tw Cen MT"/>
        <family val="2"/>
        <scheme val="minor"/>
      </rPr>
      <t>Article 124</t>
    </r>
  </si>
  <si>
    <t>PRES 6</t>
  </si>
  <si>
    <t>L-05</t>
  </si>
  <si>
    <t>Les prescriptions médicales précisent les situations pour lesquelles l'intervention d'infirmiers diplômés d'Etat/auxilliaires médicaux est nécessaire.</t>
  </si>
  <si>
    <t>Code de la Santé Publique : Actes professionnels. (Articles R4311-1 à D4311-15-2)</t>
  </si>
  <si>
    <t>PREP 23</t>
  </si>
  <si>
    <t>IDE</t>
  </si>
  <si>
    <t>Les médicaments sous forme buvable sont préparés immédiatement avant leur administration* par l'infirmier diplômé d'Etat.</t>
  </si>
  <si>
    <t>HAS - RBPP: Diagnostic de la dénutrition chez la personne de 70 ans et plus, 2021.
HAS - RBPP: Diagnostic de la dénutrition de l’enfant et de l’adulte, 2009.
Rapport "Les droits fondamentaux des personnes âgées en EHPAD", Défenseur des droits, 2021</t>
  </si>
  <si>
    <t>Code de la Santé Publique -  Devoirs envers les patients. Articles R4127-34
capacité déglutition et allergie</t>
  </si>
  <si>
    <t>CRITÈRE 2.4.4 – Les professionnels adaptent le projet d'accompagnement aux risques de dénutrition, malnutrition et/ou des troubles de la déglutition auxquels la personne est confrontée</t>
  </si>
  <si>
    <t>La capacité de déglutition de la personne accueillie est systématiquement prise en compte dans le choix des formes pharmaceutiques prescrites.</t>
  </si>
  <si>
    <t>les prescripteurs ont accès à un logiciel de prescription (PUI)</t>
  </si>
  <si>
    <t>ADM 1</t>
  </si>
  <si>
    <t>N-03</t>
  </si>
  <si>
    <t>Médecin
Cadre de santé
IDE</t>
  </si>
  <si>
    <t>En dehors de situations d’urgence, tout médicament administré à la personne accueillie l'est en application d’une prescription médicale ou d’un protocole écrit, daté et signé par un médecin.</t>
  </si>
  <si>
    <t>Code de la Santé Publique -  Devoirs envers les patients. (Articles R4127-32 à R4127-55)</t>
  </si>
  <si>
    <t>ADM 2</t>
  </si>
  <si>
    <t>N-04</t>
  </si>
  <si>
    <t xml:space="preserve">Les prescriptions ne font l'objet d'aucune retranscription. Le protocole de soins*/plan de prise* est généré automatiquement par le logiciel d'aide à la prescription. </t>
  </si>
  <si>
    <t>M - DISPENSATION ET PREPARATION</t>
  </si>
  <si>
    <t>ADM 3</t>
  </si>
  <si>
    <t>N-05</t>
  </si>
  <si>
    <t>Le nom de la personne accueillie et la date d’ouverture sont systématiquement apposés sur les flacons multidoses.</t>
  </si>
  <si>
    <r>
      <t xml:space="preserve">Code de la Santé Publique
</t>
    </r>
    <r>
      <rPr>
        <b/>
        <sz val="10"/>
        <color theme="1"/>
        <rFont val="Tw Cen MT"/>
        <family val="2"/>
        <scheme val="minor"/>
      </rPr>
      <t>Délivrance (Articles R5132-6 à R5132-14) / substance veneneuse</t>
    </r>
    <r>
      <rPr>
        <sz val="10"/>
        <color theme="1"/>
        <rFont val="Tw Cen MT"/>
        <family val="2"/>
        <scheme val="minor"/>
      </rPr>
      <t xml:space="preserve">
Article L5126-1 CSP</t>
    </r>
  </si>
  <si>
    <t xml:space="preserve">Les médicaments sont dispensés par le pharmacien à partir d’une prescription médicale originale individuelle et nominative, datée, signée et en cours de validité. </t>
  </si>
  <si>
    <t>Code de la Santé Publique
Délivrance (Articles R5132-6 à R5132-14)
Article L5126-1 CSP</t>
  </si>
  <si>
    <t>ADM 5</t>
  </si>
  <si>
    <t>N-07</t>
  </si>
  <si>
    <t>Médecin
Pharmacien
Cadre de santé
IDE</t>
  </si>
  <si>
    <t>Il est possible d'identifier le médicament jusqu'au moment de la prise.</t>
  </si>
  <si>
    <t>attention références propres aux PUI
Code de la Santé Publique - Article L5126-6-1 (abrogé)
Décret n° 2019-489 du 21 mai 2019 relatif aux pharmacies à usage intérieur (attention propre au PUI)</t>
  </si>
  <si>
    <t>PREP 2</t>
  </si>
  <si>
    <t>Les modifications de prescription sont prises en compte par le pharmacien, sans délai, lors de la dispensation* des traitements ou lors de la préparation des doses à administrer (arrêt, ajout, modification…).</t>
  </si>
  <si>
    <t>Code de la Santé Publique - Article L5126-6-1 (abrogé)
Décret n° 2019-489 du 21 mai 2019 relatif aux pharmacies à usage intérieur</t>
  </si>
  <si>
    <t>ADM 6</t>
  </si>
  <si>
    <t>N-08</t>
  </si>
  <si>
    <t>Direction
Médecin
Pharmacien
RSMQ
Cadre de santé
IDE</t>
  </si>
  <si>
    <t>Les professionnels disposent d'un trombinoscope des personnes accueillies régulièrement mis à jour au moment de la prise. La concordance de l'identité de la personne accueillie, et celle apparaissant sur le contenant des médicaments préparés est vérifiée.</t>
  </si>
  <si>
    <t>Articles R4235 -48 du CSP</t>
  </si>
  <si>
    <t>PREP 3</t>
  </si>
  <si>
    <t>L'analyse pharmaceutique* de l'ordonnance est réalisée par le pharmacien en amont de la délivrance des médicaments.</t>
  </si>
  <si>
    <t>Code de la Santé publique - Participation à la protection de la santé. (Articles R4235-47 à R4235-51)</t>
  </si>
  <si>
    <t>ADM 7</t>
  </si>
  <si>
    <t>N-09</t>
  </si>
  <si>
    <t>Un infirmier diplômé d'Etat ou un médecin effectue l'administration* du médicament lorsque sa voie d'administration requiert une qualification (injectable, gastrostomie…).</t>
  </si>
  <si>
    <t>PREP 4</t>
  </si>
  <si>
    <t>Le pharmacien, en lien avec l'établissement, adapte la préparation des doses à administrer en fonction du planning / projet thérapeutique de la personne accueillie.</t>
  </si>
  <si>
    <t>TRAC 1</t>
  </si>
  <si>
    <t>O-01</t>
  </si>
  <si>
    <t>Cadre de santé
IDE
Aide-Soignant
Educateurs</t>
  </si>
  <si>
    <t>Lors de l'aide à la prise*, la transmission écrite à l'infirmier diplômé d'Etat de l'administration et de la non administration est organisée et réalisée.</t>
  </si>
  <si>
    <r>
      <rPr>
        <b/>
        <sz val="10"/>
        <color theme="1"/>
        <rFont val="Tw Cen MT"/>
        <family val="2"/>
        <scheme val="minor"/>
      </rPr>
      <t>ARS Bretagne, OMéDIT Bretagne,  Retour d'expérience de 4 établissements Bretons - Production de Doses à Administrer (PDA) par un automate de formes orales sèche,  2015.</t>
    </r>
    <r>
      <rPr>
        <sz val="10"/>
        <color theme="1"/>
        <rFont val="Tw Cen MT"/>
        <family val="2"/>
        <scheme val="minor"/>
      </rPr>
      <t xml:space="preserve">
</t>
    </r>
    <r>
      <rPr>
        <i/>
        <sz val="10"/>
        <color theme="1"/>
        <rFont val="Tw Cen MT"/>
        <family val="2"/>
        <scheme val="minor"/>
      </rPr>
      <t xml:space="preserve">
ARS Nouvelle-Aquitaine, Guide pour la préparation des doses à administrer (PDA) en EHPAD et autres établissements médico-sociaux, p17, 2017.
https://www.nouvelle-aquitaine.ars.sante.fr/system/files/2017-05/Guide_Pharma_Ehpad.pdf</t>
    </r>
    <r>
      <rPr>
        <sz val="10"/>
        <color theme="1"/>
        <rFont val="Tw Cen MT"/>
        <family val="2"/>
        <scheme val="minor"/>
      </rPr>
      <t xml:space="preserve">
HAS - Outil d’amélioration des pratiques professionnelles : Comment améliorer la qualité et la sécurité des prescriptions de médicaments chez la personne âgée, 2014
HAS - Outil d’amélioration des pratiquesprofessionnelles : Prise en charge médicamenteuse en Ehpad, 2017.</t>
    </r>
  </si>
  <si>
    <t>fonction données stabilité (lumoère )- compatibilité contenant/contenu - analyse de risques - organisation (modificztions de traitements)….</t>
  </si>
  <si>
    <t>PREP 5</t>
  </si>
  <si>
    <t>La préparation des doses à administrer est effectuée pour une durée maximale de 7 jours.</t>
  </si>
  <si>
    <t>ARS Bretagne, OMéDIT Bretagne,  Retour d'expérience de 4 établissements Bretons - Production de Doses à Administrer (PDA) par un automate de formes orales sèche,  2015.
ARS Nouvelle-Aquitaine, Guide pour la préparation des doses à administrer (PDA) en EHPAD et autres établissements médico-sociaux, p17, 2017.
https://www.nouvelle-aquitaine.ars.sante.fr/system/files/2017-05/Guide_Pharma_Ehpad.pdf
HAS - Outil d’amélioration des pratiques professionnelles : Comment améliorer la qualité et la sécurité des prescriptions de médicaments chez la personne âgée, 2014
HAS - Outil d’amélioration des pratiquesprofessionnelles : Prise en charge médicamenteuse en Ehpad, 2017.</t>
  </si>
  <si>
    <t>TRAC 2</t>
  </si>
  <si>
    <t>O-02</t>
  </si>
  <si>
    <t>Cadre de santé
IDE</t>
  </si>
  <si>
    <t>La prise effective de chaque médicament est enregistrée de jour comme de nuit sur un support nominatif dédié.</t>
  </si>
  <si>
    <t>HAS - Outils de sécurisation et d'auto-évaluation de l'administration des médicaments, Mai 2013.</t>
  </si>
  <si>
    <t>Code de la Santé Publique - Article R4235-48</t>
  </si>
  <si>
    <t>PREP 6</t>
  </si>
  <si>
    <t>M-06</t>
  </si>
  <si>
    <t>La préparation des doses à administrer est assurée systématiquement par du personnel pharmaceutique.</t>
  </si>
  <si>
    <t>TRAC 3</t>
  </si>
  <si>
    <t>O-03</t>
  </si>
  <si>
    <t>Le médecin et l'IDE sont systématiquement informés, par oral et par écrit, des problèmes* de prise de médicament, (y compris leur non prise) afin de décider de la conduite à tenir.</t>
  </si>
  <si>
    <t>Code de la Santé Publique - Article R4311-4</t>
  </si>
  <si>
    <t>PREP 7</t>
  </si>
  <si>
    <t>La préparation des doses à administrer est assurée systématiquement par du personnel  infirmier.</t>
  </si>
  <si>
    <t>TRAC 4</t>
  </si>
  <si>
    <t>O-04</t>
  </si>
  <si>
    <t>La traçabilité* des prises de médicaments est réalisée dans les délais les plus brefs (hors transferts, sorties, week-ends…).</t>
  </si>
  <si>
    <t>HAS - Outils de sécurisation et d’auto-évaluation de l’administration des médicaments - L’interruption de tâche lors de l’administration des médicaments - Janvier 2016</t>
  </si>
  <si>
    <t>PREP 8</t>
  </si>
  <si>
    <t>Des dispositions sont prises afin que le personnel chargé de la préparation des traitements ne soit pas interrompu durant cette opération.</t>
  </si>
  <si>
    <t>STOC 3</t>
  </si>
  <si>
    <t>Q-03</t>
  </si>
  <si>
    <t>Le stock de médicaments est sécurisé par un code ou une clé ; son accès est réservé aux seuls personnels habilités.</t>
  </si>
  <si>
    <t>HAS - Outils de sécurisation et d'auto-évaluation de l'administration des médicaments, Mai 2013.
HAS - Fiche pédagogique - Certification des établissements de santé - Médicaments, décembre 2020.</t>
  </si>
  <si>
    <t>PREP 9</t>
  </si>
  <si>
    <t>La préparation des doses à administrer est réalisée dans une zone dédiée à cet usage au sein de l'officine.</t>
  </si>
  <si>
    <t>STOC 5</t>
  </si>
  <si>
    <t>Q-05</t>
  </si>
  <si>
    <t>Le réfrigérateur est dédié au stockage de médicaments thermosensibles*. 
Sont régulièrement controlés :
- la présence d’un thermomètre fonctionnel
- la traçabilité* journalière de la température 
- l’absence d’aliments parmi les médicaments  
- la propreté de l’appareil  et son dégivrage 
- la traçabilité de son nettoyage mensuel.</t>
  </si>
  <si>
    <t>PREP 10</t>
  </si>
  <si>
    <t xml:space="preserve">La préparation des doses à administrer est réalisée dans une zone dédiée à cet usage au sein de l'établissement. </t>
  </si>
  <si>
    <t>STOC 6</t>
  </si>
  <si>
    <t>Q-06</t>
  </si>
  <si>
    <t>Si des bouteilles d'oxygène sont présentes au sein de l’établissement, les règles de sécurité spécifiques à leur détention et leur utilisation  sont connues et respectées (ex bouteilles arrimées, zone dédiée, sécurisée et matérialisée par un marquage au sol ...).</t>
  </si>
  <si>
    <t>PREP 11</t>
  </si>
  <si>
    <t>La préparation des doses à administrer est réalisée dans une zone dédiée à cet usage au sein de la pharmacie à usage intérieur (PUI).</t>
  </si>
  <si>
    <t>STOC 7</t>
  </si>
  <si>
    <t>Q-07</t>
  </si>
  <si>
    <t>Les médicaments stupéfiants sont conservés dans un dispositif de rangement séparé, fermé à clef ou disposant d’un mode de fermeture assurant la même sécurité.</t>
  </si>
  <si>
    <t>PREP 13</t>
  </si>
  <si>
    <t xml:space="preserve">Les médicaments sont dispensés nominativement dans un sac scellé au nom de la personne accueillie, en pilulier* nominatif ou en sachets nominatifs. </t>
  </si>
  <si>
    <t>STOC 8</t>
  </si>
  <si>
    <t>Q-08</t>
  </si>
  <si>
    <t>Les chariots de distribution des médicaments  disposent d'une fermeture sécurisée et sont de taille adaptée.</t>
  </si>
  <si>
    <t>STOC 9</t>
  </si>
  <si>
    <t>Q-09</t>
  </si>
  <si>
    <t>En dehors des phases de distribution, les chariots de médicaments sont détenus dans un local fermé à clef ou disposant d'un mode de fermeture assurant la même sécurité.</t>
  </si>
  <si>
    <t>ARS Bretagne, OMéDIT Bretagne,  Retour d'expérience de 4 établissements Bretons - Production de Doses à Administrer (PDA) par un automate de formes orales sèche,  2015.
ARS Nouvelle-Aquitaine, Guide pour la préparation des doses à administrer (PDA) en EHPAD et autres établissements médico-sociaux, 2017.
ARS Provence - Alpes - Côte d'Azur, Fiches pratiques de recommandations  : La préparation des doses à administrer en EHPAD et autres établissements médico-sociaux
https://www.paca.ars.sante.fr/media/24918/download</t>
  </si>
  <si>
    <t>PREP 15</t>
  </si>
  <si>
    <t>Le système de préparation des doses à administrer génère des prises monodoses (une seule spécialité par contenant).</t>
  </si>
  <si>
    <t>GSTOC 2</t>
  </si>
  <si>
    <t>R-02</t>
  </si>
  <si>
    <t>En cas de modification de prescription (remplacement, suppression notamment), le médicament concerné est retiré du casier individuel de la personne accompagnée et de tout autre contenant nominatif.</t>
  </si>
  <si>
    <t>PREP 16</t>
  </si>
  <si>
    <r>
      <rPr>
        <b/>
        <sz val="10"/>
        <color theme="1"/>
        <rFont val="Tw Cen MT"/>
        <family val="2"/>
        <scheme val="minor"/>
      </rPr>
      <t>En cas de PDA automatisée :</t>
    </r>
    <r>
      <rPr>
        <sz val="10"/>
        <color theme="1"/>
        <rFont val="Tw Cen MT"/>
        <family val="2"/>
        <scheme val="minor"/>
      </rPr>
      <t xml:space="preserve">
un sachet vide est intercalé lorsqu'il n'y a pas de prescription à l'heure de prise correspondante.</t>
    </r>
  </si>
  <si>
    <t>GSTOC 4</t>
  </si>
  <si>
    <t>R-04</t>
  </si>
  <si>
    <t>Une trousse ou chariot de médicaments d'urgence* est disponible dans l'établissement.</t>
  </si>
  <si>
    <t>PREP 17 °</t>
  </si>
  <si>
    <r>
      <rPr>
        <b/>
        <sz val="10"/>
        <color theme="1"/>
        <rFont val="Tw Cen MT"/>
        <family val="2"/>
        <scheme val="minor"/>
      </rPr>
      <t xml:space="preserve">En cas de PDA automatisée </t>
    </r>
    <r>
      <rPr>
        <sz val="10"/>
        <color theme="1"/>
        <rFont val="Tw Cen MT"/>
        <family val="2"/>
        <scheme val="minor"/>
      </rPr>
      <t>:
Les traitements se trouvant en dehors du sachet, à ajouter, sont répertoriés sur un support adapté.</t>
    </r>
  </si>
  <si>
    <t>GSTOC 6</t>
  </si>
  <si>
    <t>R-05</t>
  </si>
  <si>
    <t>Un contrôle* périodique de l’ensemble du stock de médicaments détenu est assuré (dates de péremption, conditions de détention notamment) une fois par mois et enregistré par un personnel habilité.</t>
  </si>
  <si>
    <t>Code de la Santé Publique - Délivrance. (Articles R5132-6 à R5132-14)</t>
  </si>
  <si>
    <t>GSTOC 8</t>
  </si>
  <si>
    <t>R-07</t>
  </si>
  <si>
    <t>Les modalités d'approvisionnement en oxygène sont organisées (bouteilles ou concentrateurs) et peuvent etre déclenchés en cas de nécessité.</t>
  </si>
  <si>
    <t>PREP 19</t>
  </si>
  <si>
    <t>Un contrôle* du pilulier* ou sachet par un personnel pharmaceutique différent de celui l’ayant préparé est mis en place.</t>
  </si>
  <si>
    <r>
      <t xml:space="preserve"> Les prescriptions "si besoin" font l'objet </t>
    </r>
    <r>
      <rPr>
        <strike/>
        <sz val="10"/>
        <color theme="1"/>
        <rFont val="Tw Cen MT"/>
        <family val="2"/>
        <scheme val="minor"/>
      </rPr>
      <t xml:space="preserve">systématiquement </t>
    </r>
    <r>
      <rPr>
        <sz val="10"/>
        <color theme="1"/>
        <rFont val="Tw Cen MT"/>
        <family val="2"/>
        <scheme val="minor"/>
      </rPr>
      <t>d'un protocole individuel et nominatif.</t>
    </r>
  </si>
  <si>
    <t>PREP 20</t>
  </si>
  <si>
    <t>Un contrôle* du pilulier* ou sachet par un personnel infirmier différent de celui l’ayant préparé est mis en place.</t>
  </si>
  <si>
    <t>PREP 21</t>
  </si>
  <si>
    <t>A la réception, les piluliers* ou sachets nominatifs font l’objet d’un contrôle* qualitatif et quantitatif par un infirmier diplômé d'Etat de l'ensemble des doses préparées.</t>
  </si>
  <si>
    <t>Les modifications de prescription sont prises en compte par le pharmacien, sans délai, lors de la dispensation des traitements ou lors de la préparation des doses à administrer (arrêt, ajout, modification…).</t>
  </si>
  <si>
    <t>HAS, Guide outil securisation autoevaluation administration medicaments - Partie 3 - Boite à outils : Liste des comprimés non sécables et non broyables, Mai 2013.</t>
  </si>
  <si>
    <t>PREP 22</t>
  </si>
  <si>
    <t>L’entretien des broyeurs de comprimés est assuré après chaque écrasement.</t>
  </si>
  <si>
    <t>L'analyse pharmaceutique de l'ordonnance est réalisée par le pharmacien en amont de la délivrance des médicaments.</t>
  </si>
  <si>
    <t>HAS, Guide outil securisation autoevaluation administration medicaments - Partie 3 - Boite à outils, page 15, Mai 2013.</t>
  </si>
  <si>
    <t>La préparation des doses à administrer est effectuée pour une durée justifiée, fonction des données d'activité des produits de santé, des donnnées de stablilités, des conditions de conservation, de DLU...(à revoir)
- plusieurs notions : produits CMR, données stabilités
le personnel a identifié une liste des médicaments à risque (CMR....) pour lesquels des conditions particulières de préparation sont mise en oeuvre.</t>
  </si>
  <si>
    <r>
      <rPr>
        <i/>
        <sz val="10"/>
        <color rgb="FF00B0F0"/>
        <rFont val="Tw Cen MT"/>
        <family val="2"/>
        <scheme val="minor"/>
      </rPr>
      <t xml:space="preserve"> Article L313-26 modifié par LOI n°2009-879 du 21 juillet 2009 - art. 124 (V)</t>
    </r>
    <r>
      <rPr>
        <i/>
        <sz val="10"/>
        <color theme="1"/>
        <rFont val="Tw Cen MT"/>
        <family val="2"/>
        <scheme val="minor"/>
      </rPr>
      <t xml:space="preserve">
https://www.legifrance.gouv.fr/codes/article_lc/LEGIARTI000020892776/2015-09-18</t>
    </r>
  </si>
  <si>
    <t>PREP 24</t>
  </si>
  <si>
    <t>IDE
Pharmacien</t>
  </si>
  <si>
    <t>L'aide à la prise des médicaments* est sécurisée : contenant adapté et médicament préalablement préparé (infirmier diplômé d'Etat/pharmacien).</t>
  </si>
  <si>
    <t>Code de la santé publique - Article R4235-48</t>
  </si>
  <si>
    <t>PREP 25</t>
  </si>
  <si>
    <t>Pharmacien
IDE 
Médecin</t>
  </si>
  <si>
    <t xml:space="preserve">Le pharmacien informe et fournit les conseils nécessaires sur le bon usage des médicaments. </t>
  </si>
  <si>
    <t>N - ADMINISTRATION ET AIDE A LA PRISE</t>
  </si>
  <si>
    <t>HAS - RBPP - La bientraitance : définition et repères pour la mise en œuvre - ANESM, juin 2008
HAS - RBPP - Qualité de vie en Ehpad (volet 2) : Organisation du cadre de vie et de la vie quotidienne, 2011.
HAS - RBPP - Qualité de vie en MAS-FAM (volet 2) Vie quotidienne, sociale, culture et loisirs, 2014.
HAS - RBPP -  Les espaces de calme-retrait et d’apaisement, 2017.</t>
  </si>
  <si>
    <t>Code de l'action sociale et des familles - Art. L311-3</t>
  </si>
  <si>
    <t xml:space="preserve">CRITÈRE 3.2.2 – L’ESSMS garantit un cadre de vie respectueux des droits fondamentaux des personnes accompagnées.
</t>
  </si>
  <si>
    <t>N-01</t>
  </si>
  <si>
    <t>Les équipements et les locaux garantissement la dignité des personnes accompagnées (ex : salle de soin, chambre, salle communes/repas, etc.)</t>
  </si>
  <si>
    <t>HAS - RBPP - La bientraitance : définition et repères pour la mise en œuvre - ANESM, juin 2008
HAS - Guide méthodologique Le déploiement de la bientraitance Les principes de bientraitance : déclinaison d’une charte, 2012.
HAS - RBPP Trouble du spectre de l’autisme : interventions et parcours de vie de l’adulte, 2018.</t>
  </si>
  <si>
    <t>Code de l'action sociale et des familles 
Art. L311-3
Art. L116-2</t>
  </si>
  <si>
    <t>CRITÈRE 2.2.2 – Les professionnels respectent la dignité et l’intégrité de la
personne accompagnée.</t>
  </si>
  <si>
    <t>N-02</t>
  </si>
  <si>
    <t>Les pratiques garantissent la dignité des personnes accompagnées</t>
  </si>
  <si>
    <t>ADM 4 °</t>
  </si>
  <si>
    <t>N-06</t>
  </si>
  <si>
    <t>Les dispositifs doseurs (cuillère, pipette…) sont utilisés pour une personne accueillie unique (avec système d'identification), pour les spécialitées auxquelles ils sont destinés, nettoyés et stockés dans des conditions d'hygiène adaptées. Le dispositif doseur est rangé dans le conditionnement multidose du flacon nominatif de la personne accueillie.</t>
  </si>
  <si>
    <t>Arrêté du 6 avril 2011 relatif au management de la qualité de la prise en charge médicamenteuse et aux médicaments dans les établissements de santé - Article 13</t>
  </si>
  <si>
    <t>ADM 10</t>
  </si>
  <si>
    <t>N-12</t>
  </si>
  <si>
    <t>L'aide à la prise des médicaments réalisée par un aidant dans le cadre de l'accompagnement aux actes de la vie courante s'effectue selon les modalités mentionnés à l'article L.313-26 du CASF :
- pour les médicaments prescrits à l'exclusion de tous autres,
- pour les  médicaments dont le mode de prise, compte tenu de leur nature, ne présentent ni difficulté particulière d'administration, ni apprentissage spécifique (voie orale par exemple)
- si la prescription ne mentionne pas l'intervention d'auxiliaires médicaux 
- si des protocoles de soins ont été élaborés avec l'équipe soignante afin que les personnes chargées de l'aide à la prise soient informées des doses prescrites et du moment de la prise.</t>
  </si>
  <si>
    <t>STOC 1</t>
  </si>
  <si>
    <t>Q-01</t>
  </si>
  <si>
    <t>La livraison pour les traitements urgents est organisée avec le pharmacien d'officine tel que prévue dans la convention ou avec le pharmacien de la PUI dans une procédure interne relative au circuit du médicament</t>
  </si>
  <si>
    <t>STOC 2</t>
  </si>
  <si>
    <t>Q-02</t>
  </si>
  <si>
    <t>Pharmacien
Cadre de santé
IDE</t>
  </si>
  <si>
    <t>L'organisation de la réception des livraisons de médicaments au sein de l’établissement prévoit leur remise à un personnel habilité ou leur dépôt dans un local ou dispositif sécurisé.</t>
  </si>
  <si>
    <t>STOC 4 °</t>
  </si>
  <si>
    <t>Q-04</t>
  </si>
  <si>
    <t>Dans l'établissement, le stockage des médicaments se fait dans un endroit propre,  sec, frais (&lt;25°C), et à l'abri de la lumière.</t>
  </si>
  <si>
    <t>GSTOC 3</t>
  </si>
  <si>
    <t>R-03</t>
  </si>
  <si>
    <t>En cas de rupture de stock ou de difficultés d'approvisionnement, une organisation spécifique est mise en place avec  le pharmacien.</t>
  </si>
  <si>
    <t>GSTOC 7</t>
  </si>
  <si>
    <t>R-06</t>
  </si>
  <si>
    <t>Les médicaments périmés et/ou non utilisés sont transmis au pharmacien en vue de leur élimination via la filière habilitée.</t>
  </si>
  <si>
    <t>ADM 8</t>
  </si>
  <si>
    <t>N-10</t>
  </si>
  <si>
    <t>Avant l'écrasement des comprimés ou l'ouverture des gélules, si un médicament n'est pas référencé sur la liste des médicaments écrasables, un avis pharmaceutique est demandé et traçé.</t>
  </si>
  <si>
    <t>ADM 9</t>
  </si>
  <si>
    <t>N-11</t>
  </si>
  <si>
    <t>Dans le cas où l'écrasement est possible, les médicaments sont écrasés immédiatement avant leur administration*, sans mélange entre eux.</t>
  </si>
  <si>
    <r>
      <rPr>
        <i/>
        <sz val="10"/>
        <color rgb="FF00B0F0"/>
        <rFont val="Tw Cen MT"/>
        <family val="2"/>
        <scheme val="minor"/>
      </rPr>
      <t>Article L313-26 modifié par LOI n°2009-879 du 21 juillet 2009 - art. 124 (V)</t>
    </r>
    <r>
      <rPr>
        <i/>
        <sz val="10"/>
        <color theme="1"/>
        <rFont val="Tw Cen MT"/>
        <family val="2"/>
        <scheme val="minor"/>
      </rPr>
      <t xml:space="preserve">
https://www.legifrance.gouv.fr/codes/article_lc/LEGIARTI000020892776/2015-09-18</t>
    </r>
    <r>
      <rPr>
        <sz val="10"/>
        <color theme="1"/>
        <rFont val="Tw Cen MT"/>
        <family val="2"/>
        <scheme val="minor"/>
      </rPr>
      <t xml:space="preserve">
</t>
    </r>
  </si>
  <si>
    <t>quoiqu'il arriveles professionnels font le 15</t>
  </si>
  <si>
    <t>O-TRACABILITE</t>
  </si>
  <si>
    <t>Arrêté du 6 avril 2011 relatif au management de la qualité de la prise en charge médicamenteuse et aux médicaments dans les établissements de santé - Article 8</t>
  </si>
  <si>
    <t>Axe 6</t>
  </si>
  <si>
    <t>Axe 6 - SÉCURISATION DE LA LOGISTIQUE</t>
  </si>
  <si>
    <t>Q-STOCKAGE ET DETENTION</t>
  </si>
  <si>
    <t>CRITÈRE 3.6.1 – L’ESSMS définit sa stratégie de gestion du risque médicamenteux et s’assure de sa mise en œuvre.</t>
  </si>
  <si>
    <t>est ce obligatoire?</t>
  </si>
  <si>
    <t>INRS, Les bouteilles de gaz - identification, prévention lors du stockage et de l'utilisation, mai 2020.
Base de données publique des médicaments : Résumé des caractéristiques du produit : Fluides médicaux
HAS - Outils de sécurisation et d'auto-évaluation de l'administration des médicaments, Mai 2013.</t>
  </si>
  <si>
    <t>STOC 10</t>
  </si>
  <si>
    <t>Q-10</t>
  </si>
  <si>
    <t>L’entretien de l’ensemble des contenants individuels et des chariots de médicaments est régulièrement assuré (casiers nominatifs, piluliers*, godets…). Une traçabilité* de cet entretien est effectuée.</t>
  </si>
  <si>
    <t>STOC 11</t>
  </si>
  <si>
    <t>Q-11</t>
  </si>
  <si>
    <t>S'il existe plusieurs contenants de médicaments pour une même personne accueillie, ils sont regroupés dans un même dispositif de stockage identifié à son nom.</t>
  </si>
  <si>
    <t>R-GESTION DES STOCKS</t>
  </si>
  <si>
    <t>GSTOC 1</t>
  </si>
  <si>
    <t>R-01</t>
  </si>
  <si>
    <t>Le stock de médicaments détenu au sein de l’établissement est exclusivement constitué des traitements nominatifs des personnes accompagnées.</t>
  </si>
  <si>
    <t>Permet de répondre aux situations d'urgence vitale en attente de l'intervention du médecin ou du centre 15.
Le contenu peut être défini en collaboration avec le SMUR.</t>
  </si>
  <si>
    <t xml:space="preserve">HAS - Outils de sécurisation et d'auto-évaluation de l'administration des médicaments, Mai 2013.
Les casiers des armoires doivent contenir un  volume estimé suffisant pour un cycle de réapprovisionnement. </t>
  </si>
  <si>
    <t>Axe 7</t>
  </si>
  <si>
    <t>Axe 7 -RISQUE INFECTIEUX</t>
  </si>
  <si>
    <t>S-01</t>
  </si>
  <si>
    <t>L'équipe connait et applique les prérequis à l'hygiène des mains : non port de bijoux et montres, manches courtes, absence de vernis, ongles courts. L'équipe connait et applique la bonne technique d'hygiène des mains en fonction de la situation et privilégie la solution hydroalcoolique par rapport au lavage à l'eau et au savon.</t>
  </si>
  <si>
    <t>Traceur ciblé circuit du médicament HAS
"Partiellement" : utilisez cette réponse dés lors qu'au moins une des conditions du libellé n'est pas respecté.</t>
  </si>
  <si>
    <t>S-02</t>
  </si>
  <si>
    <t>L'environnement de la personne accompagnée est propre (ex : salle de soins et salle de préparation des médicaments)</t>
  </si>
  <si>
    <t>Traceur ciblé circuit du médicament HAS</t>
  </si>
  <si>
    <t>S-03</t>
  </si>
  <si>
    <t>L'équipe respecte l'utilisation des équipements de protection individuelles et ne porte pas le masque médical en "collier" ou nez/bouche non inclus et/ou liens non attachés, et si concerné : jette les gants (stériles ou non) immédiatement après le geste, change de gants entre deux personnes; ne porte pas de surblouse hors des chambres.</t>
  </si>
  <si>
    <t>S-04</t>
  </si>
  <si>
    <t>Des containers pour objets piquants/coupants/tranchants sont disponibles à proximité des soins. Leur limite de remplissage est respectée.</t>
  </si>
  <si>
    <t>S-05</t>
  </si>
  <si>
    <t>Les professionnels sont indentifiables visuellement par catégorie professionnelle.</t>
  </si>
  <si>
    <t>Traceur ciblé circuit du médicament HAS
ex : blouse de couleur attribuée par catégorie professionnelle</t>
  </si>
  <si>
    <t>S-06</t>
  </si>
  <si>
    <t>Le circuit des déchets est conforme aux règles d'hygiène.</t>
  </si>
  <si>
    <t>Gouvernance et politique de sécurisation du médicament</t>
  </si>
  <si>
    <t>Entretien personne accompagnée</t>
  </si>
  <si>
    <t>Date (format JJ/MM/AAAA):</t>
  </si>
  <si>
    <t>Zone 4</t>
  </si>
  <si>
    <t>Zone 3</t>
  </si>
  <si>
    <t>Zone 2</t>
  </si>
  <si>
    <t>Zone 1</t>
  </si>
  <si>
    <t>Niveau de conformité</t>
  </si>
  <si>
    <t>PRISE EN CHARGE MÉDICAMENTEUSE</t>
  </si>
  <si>
    <t>Pourcentage de conformité globale :</t>
  </si>
  <si>
    <t>SÉCURISATION DE LA LOGISTIQUE</t>
  </si>
  <si>
    <t>MAITRISE DU RISQUE INFECTIEUX</t>
  </si>
  <si>
    <t>Date de mise à jour :</t>
  </si>
  <si>
    <t xml:space="preserve">Sécurisation de la prise en charge médicamenteuse en établissement accueillant des personnes en situtation de Handicap </t>
  </si>
  <si>
    <t>CRITERES</t>
  </si>
  <si>
    <t>Oui
En grande partie
Partiellement/ 
Non/ 
+/- Non applicable</t>
  </si>
  <si>
    <t>COMMENTAIRES AUDITEURS</t>
  </si>
  <si>
    <t>COMMENTAIRES AUDITES</t>
  </si>
  <si>
    <t>ACTIONS D'AMELIORATIONS</t>
  </si>
  <si>
    <t>PILOTE</t>
  </si>
  <si>
    <t>ECHEANCE</t>
  </si>
  <si>
    <r>
      <t>STATUT DE L'ACTION</t>
    </r>
    <r>
      <rPr>
        <i/>
        <sz val="20"/>
        <color theme="0"/>
        <rFont val="Calibri"/>
        <family val="2"/>
      </rPr>
      <t xml:space="preserve"> </t>
    </r>
  </si>
  <si>
    <t>POLITIQUE QUALITÉ &amp; SÉCURITÉ DES SOINS</t>
  </si>
  <si>
    <t>ORGANISATION ET PILOTAGE</t>
  </si>
  <si>
    <t>Audrey LE BAIL, Chef de service -ALTYGO</t>
  </si>
  <si>
    <t>Severine LE GOUARD - HL GUEMENE SUR SCORFF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</si>
</sst>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3" x14ac:knownFonts="1">
    <font>
      <sz val="11"/>
      <color theme="1"/>
      <name val="Tw Cen MT"/>
    </font>
    <font>
      <sz val="11"/>
      <color theme="1"/>
      <name val="Tw Cen MT"/>
      <family val="2"/>
      <scheme val="minor"/>
    </font>
    <font>
      <sz val="11"/>
      <color theme="1"/>
      <name val="Tw Cen MT"/>
      <family val="2"/>
      <scheme val="minor"/>
    </font>
    <font>
      <b/>
      <sz val="14"/>
      <color theme="1"/>
      <name val="Tw Cen MT"/>
      <family val="2"/>
    </font>
    <font>
      <i/>
      <sz val="10"/>
      <color theme="1"/>
      <name val="Tw Cen MT"/>
      <family val="2"/>
    </font>
    <font>
      <b/>
      <sz val="11"/>
      <color theme="1"/>
      <name val="Tw Cen MT"/>
      <family val="2"/>
    </font>
    <font>
      <sz val="11"/>
      <name val="Tw Cen MT"/>
      <family val="2"/>
    </font>
    <font>
      <sz val="10.5"/>
      <color theme="1"/>
      <name val="Tw Cen MT"/>
      <family val="2"/>
    </font>
    <font>
      <i/>
      <sz val="10.5"/>
      <color theme="1"/>
      <name val="Tw Cen MT"/>
      <family val="2"/>
    </font>
    <font>
      <b/>
      <i/>
      <sz val="10.5"/>
      <color theme="1"/>
      <name val="Tw Cen MT"/>
      <family val="2"/>
    </font>
    <font>
      <b/>
      <sz val="10.5"/>
      <color theme="1"/>
      <name val="Tw Cen MT"/>
      <family val="2"/>
    </font>
    <font>
      <sz val="11"/>
      <color theme="1"/>
      <name val="Tw Cen MT"/>
      <family val="2"/>
    </font>
    <font>
      <i/>
      <sz val="10"/>
      <name val="Tw Cen MT"/>
      <family val="2"/>
    </font>
    <font>
      <sz val="11"/>
      <name val="Tw Cen MT"/>
      <family val="2"/>
      <scheme val="minor"/>
    </font>
    <font>
      <sz val="11"/>
      <color rgb="FF006100"/>
      <name val="Tw Cen MT"/>
      <family val="2"/>
      <scheme val="minor"/>
    </font>
    <font>
      <sz val="11"/>
      <color rgb="FF9C0006"/>
      <name val="Tw Cen MT"/>
      <family val="2"/>
      <scheme val="minor"/>
    </font>
    <font>
      <sz val="11"/>
      <color rgb="FF9C6500"/>
      <name val="Tw Cen MT"/>
      <family val="2"/>
      <scheme val="minor"/>
    </font>
    <font>
      <b/>
      <sz val="11"/>
      <color theme="0"/>
      <name val="Tw Cen MT"/>
      <family val="2"/>
      <scheme val="minor"/>
    </font>
    <font>
      <sz val="11"/>
      <color rgb="FFFF0000"/>
      <name val="Tw Cen MT"/>
      <family val="2"/>
      <scheme val="minor"/>
    </font>
    <font>
      <b/>
      <sz val="11"/>
      <color theme="1"/>
      <name val="Tw Cen MT"/>
      <family val="2"/>
      <scheme val="minor"/>
    </font>
    <font>
      <sz val="11"/>
      <color theme="0"/>
      <name val="Tw Cen MT"/>
      <family val="2"/>
      <scheme val="minor"/>
    </font>
    <font>
      <b/>
      <sz val="26"/>
      <color theme="0"/>
      <name val="Tw Cen MT"/>
      <family val="2"/>
      <scheme val="minor"/>
    </font>
    <font>
      <b/>
      <sz val="12"/>
      <color theme="1"/>
      <name val="Tw Cen MT"/>
      <family val="2"/>
      <scheme val="minor"/>
    </font>
    <font>
      <b/>
      <sz val="16"/>
      <color theme="0"/>
      <name val="Tw Cen MT"/>
      <family val="2"/>
      <scheme val="minor"/>
    </font>
    <font>
      <sz val="16"/>
      <color theme="0"/>
      <name val="Tw Cen MT"/>
      <family val="2"/>
      <scheme val="minor"/>
    </font>
    <font>
      <sz val="16"/>
      <color theme="1"/>
      <name val="Tw Cen MT"/>
      <family val="2"/>
      <scheme val="minor"/>
    </font>
    <font>
      <sz val="11"/>
      <color indexed="64"/>
      <name val="Calibri"/>
      <family val="2"/>
    </font>
    <font>
      <b/>
      <sz val="10"/>
      <color theme="0"/>
      <name val="Tw Cen MT"/>
      <family val="2"/>
      <scheme val="minor"/>
    </font>
    <font>
      <sz val="10"/>
      <name val="Tw Cen MT"/>
      <family val="2"/>
      <scheme val="minor"/>
    </font>
    <font>
      <b/>
      <sz val="10"/>
      <color theme="1"/>
      <name val="Tw Cen MT"/>
      <family val="2"/>
      <scheme val="minor"/>
    </font>
    <font>
      <sz val="10"/>
      <color theme="1"/>
      <name val="Tw Cen MT"/>
      <family val="2"/>
      <scheme val="minor"/>
    </font>
    <font>
      <b/>
      <sz val="10"/>
      <name val="Tw Cen MT"/>
      <family val="2"/>
      <scheme val="minor"/>
    </font>
    <font>
      <sz val="26"/>
      <color theme="0"/>
      <name val="Tw Cen MT"/>
      <family val="2"/>
      <scheme val="minor"/>
    </font>
    <font>
      <sz val="12"/>
      <color theme="1"/>
      <name val="Tw Cen MT"/>
      <family val="2"/>
      <scheme val="minor"/>
    </font>
    <font>
      <sz val="10"/>
      <color theme="0"/>
      <name val="Tw Cen MT"/>
      <family val="2"/>
      <scheme val="minor"/>
    </font>
    <font>
      <b/>
      <sz val="12"/>
      <color theme="0"/>
      <name val="Tw Cen MT"/>
      <family val="2"/>
      <scheme val="minor"/>
    </font>
    <font>
      <b/>
      <sz val="14"/>
      <color theme="0"/>
      <name val="Tw Cen MT"/>
      <family val="2"/>
      <scheme val="minor"/>
    </font>
    <font>
      <b/>
      <sz val="18"/>
      <color theme="0"/>
      <name val="Tw Cen MT"/>
      <family val="2"/>
      <scheme val="minor"/>
    </font>
    <font>
      <b/>
      <sz val="20"/>
      <color theme="0"/>
      <name val="Tw Cen MT"/>
      <family val="2"/>
      <scheme val="minor"/>
    </font>
    <font>
      <b/>
      <sz val="22"/>
      <color theme="0"/>
      <name val="Tw Cen MT"/>
      <family val="2"/>
      <scheme val="minor"/>
    </font>
    <font>
      <b/>
      <sz val="24"/>
      <color theme="0"/>
      <name val="Tw Cen MT"/>
      <family val="2"/>
      <scheme val="minor"/>
    </font>
    <font>
      <b/>
      <sz val="11"/>
      <color indexed="2"/>
      <name val="Tw Cen MT"/>
      <family val="2"/>
      <scheme val="minor"/>
    </font>
    <font>
      <sz val="14"/>
      <name val="Tw Cen MT"/>
      <family val="2"/>
      <scheme val="minor"/>
    </font>
    <font>
      <sz val="14"/>
      <color theme="1"/>
      <name val="Tw Cen MT"/>
      <family val="2"/>
      <scheme val="minor"/>
    </font>
    <font>
      <b/>
      <sz val="14"/>
      <color theme="1"/>
      <name val="Tw Cen MT"/>
      <family val="2"/>
      <scheme val="minor"/>
    </font>
    <font>
      <i/>
      <sz val="14"/>
      <color theme="1"/>
      <name val="Tw Cen MT"/>
      <family val="2"/>
      <scheme val="minor"/>
    </font>
    <font>
      <u/>
      <sz val="14"/>
      <name val="Tw Cen MT"/>
      <family val="2"/>
      <scheme val="minor"/>
    </font>
    <font>
      <b/>
      <u/>
      <sz val="14"/>
      <name val="Tw Cen MT"/>
      <family val="2"/>
      <scheme val="minor"/>
    </font>
    <font>
      <b/>
      <sz val="14"/>
      <name val="Tw Cen MT"/>
      <family val="2"/>
      <scheme val="minor"/>
    </font>
    <font>
      <sz val="11"/>
      <color indexed="2"/>
      <name val="Tw Cen MT"/>
      <family val="2"/>
      <scheme val="minor"/>
    </font>
    <font>
      <b/>
      <sz val="20"/>
      <color rgb="FFFF0000"/>
      <name val="Tw Cen MT"/>
      <family val="2"/>
      <scheme val="minor"/>
    </font>
    <font>
      <u/>
      <sz val="14"/>
      <color theme="1"/>
      <name val="Tw Cen MT"/>
      <family val="2"/>
      <scheme val="minor"/>
    </font>
    <font>
      <b/>
      <u/>
      <sz val="14"/>
      <color theme="1"/>
      <name val="Tw Cen MT"/>
      <family val="2"/>
      <scheme val="minor"/>
    </font>
    <font>
      <b/>
      <sz val="22"/>
      <name val="Tw Cen MT"/>
      <family val="2"/>
      <scheme val="minor"/>
    </font>
    <font>
      <sz val="14"/>
      <color rgb="FFFF0000"/>
      <name val="Tw Cen MT"/>
      <family val="2"/>
      <scheme val="minor"/>
    </font>
    <font>
      <u/>
      <sz val="11"/>
      <color theme="10"/>
      <name val="Tw Cen MT"/>
      <family val="2"/>
      <scheme val="minor"/>
    </font>
    <font>
      <u/>
      <sz val="14"/>
      <color theme="10"/>
      <name val="Tw Cen MT"/>
      <family val="2"/>
      <scheme val="minor"/>
    </font>
    <font>
      <sz val="11"/>
      <color theme="1"/>
      <name val="Calibri"/>
      <family val="2"/>
    </font>
    <font>
      <sz val="14"/>
      <color rgb="FF002060"/>
      <name val="Calibri"/>
      <family val="2"/>
    </font>
    <font>
      <b/>
      <sz val="24"/>
      <name val="Tw Cen MT"/>
      <family val="2"/>
      <scheme val="minor"/>
    </font>
    <font>
      <i/>
      <sz val="14"/>
      <color rgb="FFFF0000"/>
      <name val="Calibri"/>
      <family val="2"/>
    </font>
    <font>
      <sz val="14"/>
      <color theme="0"/>
      <name val="Tw Cen MT"/>
      <family val="2"/>
      <scheme val="minor"/>
    </font>
    <font>
      <sz val="12"/>
      <name val="Tw Cen MT"/>
      <family val="2"/>
      <scheme val="minor"/>
    </font>
    <font>
      <i/>
      <sz val="12"/>
      <color rgb="FFFF0000"/>
      <name val="Calibri"/>
      <family val="2"/>
    </font>
    <font>
      <b/>
      <sz val="9"/>
      <color theme="0"/>
      <name val="Tw Cen MT"/>
      <family val="2"/>
      <scheme val="minor"/>
    </font>
    <font>
      <sz val="9"/>
      <color theme="1"/>
      <name val="Tw Cen MT"/>
      <family val="2"/>
      <scheme val="minor"/>
    </font>
    <font>
      <sz val="11"/>
      <color rgb="FF002060"/>
      <name val="Calibri"/>
      <family val="2"/>
    </font>
    <font>
      <b/>
      <sz val="14"/>
      <color rgb="FFFF0000"/>
      <name val="Tw Cen MT"/>
      <family val="2"/>
      <scheme val="minor"/>
    </font>
    <font>
      <b/>
      <sz val="12"/>
      <color rgb="FFFF0000"/>
      <name val="Tw Cen MT"/>
      <family val="2"/>
      <scheme val="minor"/>
    </font>
    <font>
      <i/>
      <sz val="11"/>
      <color theme="1"/>
      <name val="Tw Cen MT"/>
      <family val="2"/>
      <scheme val="minor"/>
    </font>
    <font>
      <b/>
      <sz val="16"/>
      <name val="Tw Cen MT"/>
      <family val="2"/>
      <scheme val="minor"/>
    </font>
    <font>
      <b/>
      <i/>
      <sz val="11"/>
      <color theme="0"/>
      <name val="Tw Cen MT"/>
      <family val="2"/>
      <scheme val="minor"/>
    </font>
    <font>
      <b/>
      <sz val="10"/>
      <color theme="7"/>
      <name val="Tw Cen MT"/>
      <family val="2"/>
      <scheme val="minor"/>
    </font>
    <font>
      <b/>
      <sz val="10"/>
      <color rgb="FFC00000"/>
      <name val="Tw Cen MT"/>
      <family val="2"/>
      <scheme val="minor"/>
    </font>
    <font>
      <u/>
      <sz val="10"/>
      <color theme="10"/>
      <name val="Tw Cen MT"/>
      <family val="2"/>
      <scheme val="minor"/>
    </font>
    <font>
      <i/>
      <sz val="10"/>
      <name val="Tw Cen MT"/>
      <family val="2"/>
      <scheme val="minor"/>
    </font>
    <font>
      <i/>
      <sz val="10"/>
      <color rgb="FF00B0F0"/>
      <name val="Tw Cen MT"/>
      <family val="2"/>
      <scheme val="minor"/>
    </font>
    <font>
      <sz val="10"/>
      <color rgb="FFFF3399"/>
      <name val="Tw Cen MT"/>
      <family val="2"/>
      <scheme val="minor"/>
    </font>
    <font>
      <i/>
      <sz val="10"/>
      <color theme="1"/>
      <name val="Tw Cen MT"/>
      <family val="2"/>
      <scheme val="minor"/>
    </font>
    <font>
      <b/>
      <sz val="10"/>
      <color rgb="FFFF0000"/>
      <name val="Tw Cen MT"/>
      <family val="2"/>
      <scheme val="minor"/>
    </font>
    <font>
      <sz val="10"/>
      <color theme="10"/>
      <name val="Tw Cen MT"/>
      <family val="2"/>
      <scheme val="minor"/>
    </font>
    <font>
      <sz val="10"/>
      <color rgb="FFFF0000"/>
      <name val="Tw Cen MT"/>
      <family val="2"/>
      <scheme val="minor"/>
    </font>
    <font>
      <strike/>
      <sz val="10"/>
      <name val="Tw Cen MT"/>
      <family val="2"/>
      <scheme val="minor"/>
    </font>
    <font>
      <strike/>
      <sz val="10"/>
      <color theme="1"/>
      <name val="Tw Cen MT"/>
      <family val="2"/>
      <scheme val="minor"/>
    </font>
    <font>
      <b/>
      <strike/>
      <sz val="10"/>
      <color theme="0"/>
      <name val="Tw Cen MT"/>
      <family val="2"/>
      <scheme val="minor"/>
    </font>
    <font>
      <strike/>
      <sz val="10"/>
      <color theme="0"/>
      <name val="Tw Cen MT"/>
      <family val="2"/>
      <scheme val="minor"/>
    </font>
    <font>
      <strike/>
      <sz val="11"/>
      <color theme="1"/>
      <name val="Tw Cen MT"/>
      <family val="2"/>
      <scheme val="minor"/>
    </font>
    <font>
      <b/>
      <strike/>
      <sz val="10"/>
      <color theme="1"/>
      <name val="Tw Cen MT"/>
      <family val="2"/>
      <scheme val="minor"/>
    </font>
    <font>
      <b/>
      <sz val="14"/>
      <color rgb="FF002060"/>
      <name val="Tw Cen MT"/>
      <family val="2"/>
      <scheme val="minor"/>
    </font>
    <font>
      <b/>
      <sz val="28"/>
      <color theme="0"/>
      <name val="Tw Cen MT"/>
      <family val="2"/>
      <scheme val="minor"/>
    </font>
    <font>
      <b/>
      <sz val="28"/>
      <color rgb="FFFF0000"/>
      <name val="Tw Cen MT"/>
      <family val="2"/>
      <scheme val="minor"/>
    </font>
    <font>
      <b/>
      <sz val="20"/>
      <color indexed="2"/>
      <name val="Tw Cen MT"/>
      <family val="2"/>
      <scheme val="minor"/>
    </font>
    <font>
      <sz val="14"/>
      <color indexed="2"/>
      <name val="Tw Cen MT"/>
      <family val="2"/>
      <scheme val="minor"/>
    </font>
    <font>
      <b/>
      <sz val="14"/>
      <color rgb="FF139122"/>
      <name val="Tw Cen MT"/>
      <family val="2"/>
      <scheme val="minor"/>
    </font>
    <font>
      <b/>
      <sz val="14"/>
      <color rgb="FF7030A0"/>
      <name val="Tw Cen MT"/>
      <family val="2"/>
      <scheme val="minor"/>
    </font>
    <font>
      <sz val="11"/>
      <color rgb="FFC00000"/>
      <name val="Tw Cen MT"/>
      <family val="2"/>
      <scheme val="minor"/>
    </font>
    <font>
      <sz val="12"/>
      <color rgb="FF0070C0"/>
      <name val="Tw Cen MT"/>
      <family val="2"/>
      <scheme val="minor"/>
    </font>
    <font>
      <b/>
      <sz val="26"/>
      <color rgb="FF00B050"/>
      <name val="Tw Cen MT"/>
      <family val="2"/>
      <scheme val="minor"/>
    </font>
    <font>
      <sz val="16"/>
      <color rgb="FFFF0000"/>
      <name val="Tw Cen MT"/>
      <family val="2"/>
      <scheme val="minor"/>
    </font>
    <font>
      <b/>
      <sz val="22"/>
      <color rgb="FF002060"/>
      <name val="Tw Cen MT"/>
      <family val="2"/>
      <scheme val="minor"/>
    </font>
    <font>
      <b/>
      <sz val="22"/>
      <color theme="1"/>
      <name val="Tw Cen MT"/>
      <family val="2"/>
      <scheme val="minor"/>
    </font>
    <font>
      <b/>
      <sz val="36"/>
      <color theme="0"/>
      <name val="Tw Cen MT"/>
      <family val="2"/>
      <scheme val="minor"/>
    </font>
    <font>
      <i/>
      <sz val="20"/>
      <color theme="0"/>
      <name val="Calibri"/>
      <family val="2"/>
    </font>
  </fonts>
  <fills count="31">
    <fill>
      <patternFill patternType="none"/>
    </fill>
    <fill>
      <patternFill patternType="gray125"/>
    </fill>
    <fill>
      <patternFill patternType="solid">
        <fgColor theme="3"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00"/>
        <bgColor indexed="64"/>
      </patternFill>
    </fill>
    <fill>
      <patternFill patternType="solid">
        <fgColor rgb="FF92D050"/>
        <bgColor indexed="64"/>
      </patternFill>
    </fill>
    <fill>
      <patternFill patternType="solid">
        <fgColor theme="1"/>
        <bgColor indexed="64"/>
      </patternFill>
    </fill>
    <fill>
      <patternFill patternType="solid">
        <fgColor theme="4" tint="0.59999389629810485"/>
        <bgColor indexed="64"/>
      </patternFill>
    </fill>
    <fill>
      <patternFill patternType="solid">
        <fgColor rgb="FF00B050"/>
        <bgColor indexed="64"/>
      </patternFill>
    </fill>
    <fill>
      <patternFill patternType="solid">
        <fgColor theme="0"/>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7" tint="0.79998168889431442"/>
        <bgColor indexed="64"/>
      </patternFill>
    </fill>
    <fill>
      <patternFill patternType="solid">
        <fgColor theme="9" tint="-0.49998474074526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5050"/>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3399"/>
        <bgColor indexed="64"/>
      </patternFill>
    </fill>
    <fill>
      <patternFill patternType="solid">
        <fgColor rgb="FF139122"/>
        <bgColor indexed="64"/>
      </patternFill>
    </fill>
    <fill>
      <patternFill patternType="solid">
        <fgColor rgb="FF7030A0"/>
        <bgColor indexed="64"/>
      </patternFill>
    </fill>
    <fill>
      <patternFill patternType="solid">
        <fgColor rgb="FF008ACF"/>
        <bgColor indexed="64"/>
      </patternFill>
    </fill>
  </fills>
  <borders count="45">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theme="4" tint="0.39997558519241921"/>
      </bottom>
      <diagonal/>
    </border>
    <border>
      <left/>
      <right style="thin">
        <color indexed="64"/>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theme="1"/>
      </left>
      <right style="thin">
        <color theme="1"/>
      </right>
      <top style="thin">
        <color theme="1"/>
      </top>
      <bottom style="thin">
        <color theme="1"/>
      </bottom>
      <diagonal/>
    </border>
    <border>
      <left/>
      <right/>
      <top style="thin">
        <color theme="0" tint="-0.499984740745262"/>
      </top>
      <bottom style="thin">
        <color theme="0" tint="-0.499984740745262"/>
      </bottom>
      <diagonal/>
    </border>
    <border>
      <left style="medium">
        <color rgb="FF7030A0"/>
      </left>
      <right style="medium">
        <color rgb="FF7030A0"/>
      </right>
      <top style="medium">
        <color rgb="FF7030A0"/>
      </top>
      <bottom style="medium">
        <color rgb="FF7030A0"/>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1"/>
      </left>
      <right/>
      <top/>
      <bottom/>
      <diagonal/>
    </border>
    <border>
      <left/>
      <right style="thin">
        <color theme="1"/>
      </right>
      <top/>
      <bottom/>
      <diagonal/>
    </border>
  </borders>
  <cellStyleXfs count="9">
    <xf numFmtId="0" fontId="0" fillId="0" borderId="1"/>
    <xf numFmtId="9" fontId="11" fillId="0" borderId="1" applyFont="0" applyFill="0" applyBorder="0"/>
    <xf numFmtId="0" fontId="14" fillId="8" borderId="1" applyNumberFormat="0" applyBorder="0" applyAlignment="0" applyProtection="0"/>
    <xf numFmtId="0" fontId="15" fillId="9" borderId="1" applyNumberFormat="0" applyBorder="0" applyAlignment="0" applyProtection="0"/>
    <xf numFmtId="0" fontId="16" fillId="10" borderId="1" applyNumberFormat="0" applyBorder="0" applyAlignment="0" applyProtection="0"/>
    <xf numFmtId="0" fontId="2" fillId="0" borderId="1"/>
    <xf numFmtId="0" fontId="26" fillId="0" borderId="1"/>
    <xf numFmtId="0" fontId="55" fillId="0" borderId="1" applyNumberFormat="0" applyFill="0" applyBorder="0"/>
    <xf numFmtId="9" fontId="2" fillId="0" borderId="1" applyFont="0" applyFill="0" applyBorder="0"/>
  </cellStyleXfs>
  <cellXfs count="570">
    <xf numFmtId="0" fontId="0" fillId="0" borderId="1" xfId="0" applyBorder="1"/>
    <xf numFmtId="0" fontId="0" fillId="0" borderId="6" xfId="0"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4" borderId="6" xfId="0" applyFont="1" applyFill="1" applyBorder="1" applyAlignment="1">
      <alignment horizontal="center" vertical="center" wrapText="1"/>
    </xf>
    <xf numFmtId="0" fontId="5" fillId="0" borderId="1" xfId="0" applyFont="1" applyBorder="1" applyAlignment="1">
      <alignment vertical="center"/>
    </xf>
    <xf numFmtId="0" fontId="5" fillId="5" borderId="7" xfId="0" applyFont="1" applyFill="1" applyBorder="1" applyAlignment="1">
      <alignment horizontal="center" vertical="center" wrapText="1"/>
    </xf>
    <xf numFmtId="0" fontId="5" fillId="5" borderId="7" xfId="0" applyFont="1" applyFill="1" applyBorder="1" applyAlignment="1">
      <alignment horizontal="center" vertical="center"/>
    </xf>
    <xf numFmtId="0" fontId="10" fillId="2" borderId="6" xfId="0" applyFont="1" applyFill="1" applyBorder="1" applyAlignment="1">
      <alignment horizontal="center" vertical="center"/>
    </xf>
    <xf numFmtId="0" fontId="0" fillId="0" borderId="6" xfId="0" applyBorder="1" applyAlignment="1">
      <alignment horizontal="center" vertical="center" wrapText="1"/>
    </xf>
    <xf numFmtId="0" fontId="7" fillId="0" borderId="6" xfId="0" applyFont="1" applyBorder="1" applyAlignment="1">
      <alignment horizontal="center" vertical="center" wrapText="1"/>
    </xf>
    <xf numFmtId="0" fontId="0" fillId="0" borderId="6" xfId="0" applyBorder="1" applyAlignment="1">
      <alignment wrapText="1"/>
    </xf>
    <xf numFmtId="0" fontId="5" fillId="5" borderId="6" xfId="0" applyFont="1" applyFill="1" applyBorder="1" applyAlignment="1">
      <alignment horizontal="center" vertical="center" wrapText="1"/>
    </xf>
    <xf numFmtId="0" fontId="0" fillId="5" borderId="6" xfId="0"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6" xfId="0" applyFont="1" applyBorder="1" applyAlignment="1">
      <alignment wrapText="1"/>
    </xf>
    <xf numFmtId="164" fontId="7" fillId="0" borderId="6" xfId="1" applyNumberFormat="1"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1" fillId="0" borderId="1" xfId="0" applyFont="1" applyBorder="1"/>
    <xf numFmtId="0" fontId="17" fillId="16" borderId="1" xfId="5" applyFont="1" applyFill="1" applyBorder="1" applyAlignment="1">
      <alignment horizontal="center" vertical="center"/>
    </xf>
    <xf numFmtId="0" fontId="2" fillId="16" borderId="1" xfId="5" applyFill="1" applyBorder="1" applyAlignment="1">
      <alignment vertical="center" wrapText="1"/>
    </xf>
    <xf numFmtId="0" fontId="2" fillId="16" borderId="1" xfId="5" applyFill="1" applyBorder="1" applyAlignment="1">
      <alignment vertical="center"/>
    </xf>
    <xf numFmtId="0" fontId="2" fillId="0" borderId="1" xfId="5" applyBorder="1" applyAlignment="1">
      <alignment vertical="center" wrapText="1"/>
    </xf>
    <xf numFmtId="0" fontId="2" fillId="0" borderId="1" xfId="5" applyBorder="1" applyAlignment="1">
      <alignment vertical="center"/>
    </xf>
    <xf numFmtId="0" fontId="23" fillId="17" borderId="6" xfId="5" applyFont="1" applyFill="1" applyBorder="1" applyAlignment="1">
      <alignment horizontal="center" vertical="center" wrapText="1"/>
    </xf>
    <xf numFmtId="0" fontId="25" fillId="0" borderId="1" xfId="5" applyFont="1" applyBorder="1" applyAlignment="1">
      <alignment vertical="center" wrapText="1"/>
    </xf>
    <xf numFmtId="0" fontId="25" fillId="0" borderId="1" xfId="5" applyFont="1" applyBorder="1" applyAlignment="1">
      <alignment vertical="center"/>
    </xf>
    <xf numFmtId="0" fontId="27" fillId="18" borderId="11" xfId="6" applyFont="1" applyFill="1" applyBorder="1" applyAlignment="1">
      <alignment vertical="center"/>
    </xf>
    <xf numFmtId="0" fontId="28" fillId="18" borderId="12" xfId="6" applyFont="1" applyFill="1" applyBorder="1" applyAlignment="1">
      <alignment vertical="center"/>
    </xf>
    <xf numFmtId="0" fontId="27" fillId="18" borderId="12" xfId="6" applyFont="1" applyFill="1" applyBorder="1" applyAlignment="1">
      <alignment vertical="center"/>
    </xf>
    <xf numFmtId="0" fontId="2" fillId="0" borderId="1" xfId="5" applyBorder="1"/>
    <xf numFmtId="0" fontId="27" fillId="19" borderId="11" xfId="6" applyFont="1" applyFill="1" applyBorder="1" applyAlignment="1">
      <alignment vertical="center"/>
    </xf>
    <xf numFmtId="0" fontId="28" fillId="19" borderId="12" xfId="6" applyFont="1" applyFill="1" applyBorder="1" applyAlignment="1">
      <alignment vertical="center"/>
    </xf>
    <xf numFmtId="0" fontId="27" fillId="19" borderId="12" xfId="6" applyFont="1" applyFill="1" applyBorder="1" applyAlignment="1">
      <alignment vertical="center"/>
    </xf>
    <xf numFmtId="0" fontId="29" fillId="0" borderId="6" xfId="5" applyFont="1" applyFill="1" applyBorder="1" applyAlignment="1">
      <alignment horizontal="left" vertical="center"/>
    </xf>
    <xf numFmtId="0" fontId="28" fillId="0" borderId="6" xfId="6" applyFont="1" applyFill="1" applyBorder="1" applyAlignment="1">
      <alignment horizontal="center" vertical="center" wrapText="1"/>
    </xf>
    <xf numFmtId="0" fontId="28" fillId="0" borderId="6" xfId="6" applyNumberFormat="1" applyFont="1" applyBorder="1" applyAlignment="1">
      <alignment horizontal="center" vertical="center" wrapText="1"/>
    </xf>
    <xf numFmtId="0" fontId="29" fillId="0" borderId="10" xfId="5" applyFont="1" applyFill="1" applyBorder="1" applyAlignment="1">
      <alignment horizontal="left" vertical="center"/>
    </xf>
    <xf numFmtId="0" fontId="30" fillId="0" borderId="1" xfId="5" applyFont="1" applyBorder="1" applyAlignment="1">
      <alignment vertical="center" wrapText="1"/>
    </xf>
    <xf numFmtId="0" fontId="2" fillId="0" borderId="1" xfId="5" applyFill="1" applyBorder="1"/>
    <xf numFmtId="0" fontId="29" fillId="16" borderId="1" xfId="5" applyFont="1" applyFill="1" applyBorder="1" applyAlignment="1">
      <alignment horizontal="center" vertical="center"/>
    </xf>
    <xf numFmtId="0" fontId="2" fillId="16" borderId="1" xfId="5" applyFill="1" applyBorder="1"/>
    <xf numFmtId="0" fontId="25" fillId="16" borderId="1" xfId="5" applyFont="1" applyFill="1" applyBorder="1" applyAlignment="1">
      <alignment vertical="center"/>
    </xf>
    <xf numFmtId="0" fontId="2" fillId="16" borderId="1" xfId="5" applyFill="1" applyBorder="1" applyAlignment="1">
      <alignment horizontal="center" vertical="center" wrapText="1"/>
    </xf>
    <xf numFmtId="0" fontId="28" fillId="11" borderId="6" xfId="6" applyNumberFormat="1" applyFont="1" applyFill="1" applyBorder="1" applyAlignment="1">
      <alignment horizontal="center" vertical="center" wrapText="1"/>
    </xf>
    <xf numFmtId="0" fontId="2" fillId="16" borderId="1" xfId="5" applyFont="1" applyFill="1" applyBorder="1" applyAlignment="1">
      <alignment vertical="center" wrapText="1"/>
    </xf>
    <xf numFmtId="0" fontId="24" fillId="17" borderId="6" xfId="5" applyFont="1" applyFill="1" applyBorder="1" applyAlignment="1">
      <alignment horizontal="center" vertical="center" wrapText="1"/>
    </xf>
    <xf numFmtId="0" fontId="30" fillId="0" borderId="6" xfId="5" applyFont="1" applyFill="1" applyBorder="1" applyAlignment="1">
      <alignment horizontal="left" vertical="center"/>
    </xf>
    <xf numFmtId="0" fontId="13" fillId="0" borderId="6" xfId="5" applyFont="1" applyBorder="1" applyAlignment="1">
      <alignment vertical="center" wrapText="1"/>
    </xf>
    <xf numFmtId="0" fontId="2" fillId="16" borderId="1" xfId="5" applyFill="1" applyBorder="1" applyAlignment="1">
      <alignment horizontal="left" vertical="top" wrapText="1"/>
    </xf>
    <xf numFmtId="0" fontId="2" fillId="16" borderId="1" xfId="5" applyFill="1" applyBorder="1" applyAlignment="1">
      <alignment horizontal="justify" vertical="top" wrapText="1"/>
    </xf>
    <xf numFmtId="0" fontId="40" fillId="12" borderId="6" xfId="5" applyFont="1" applyFill="1" applyBorder="1" applyAlignment="1">
      <alignment horizontal="left" vertical="top" wrapText="1"/>
    </xf>
    <xf numFmtId="0" fontId="39" fillId="16" borderId="1" xfId="5" applyFont="1" applyFill="1" applyBorder="1" applyAlignment="1">
      <alignment horizontal="justify" vertical="top" wrapText="1"/>
    </xf>
    <xf numFmtId="0" fontId="41" fillId="16" borderId="1" xfId="5" applyFont="1" applyFill="1" applyBorder="1" applyAlignment="1">
      <alignment horizontal="left" vertical="top" wrapText="1"/>
    </xf>
    <xf numFmtId="0" fontId="37" fillId="16" borderId="1" xfId="6" applyFont="1" applyFill="1" applyBorder="1" applyAlignment="1">
      <alignment horizontal="justify" vertical="top" wrapText="1"/>
    </xf>
    <xf numFmtId="0" fontId="38" fillId="13" borderId="6" xfId="6" applyFont="1" applyFill="1" applyBorder="1" applyAlignment="1">
      <alignment horizontal="left" vertical="top" wrapText="1"/>
    </xf>
    <xf numFmtId="0" fontId="38" fillId="16" borderId="1" xfId="6" applyFont="1" applyFill="1" applyBorder="1" applyAlignment="1">
      <alignment horizontal="left" vertical="top" wrapText="1"/>
    </xf>
    <xf numFmtId="0" fontId="42" fillId="20" borderId="1" xfId="5" applyFont="1" applyFill="1" applyBorder="1" applyAlignment="1">
      <alignment horizontal="left" vertical="top" wrapText="1"/>
    </xf>
    <xf numFmtId="0" fontId="43" fillId="20" borderId="1" xfId="5" applyFont="1" applyFill="1" applyBorder="1" applyAlignment="1">
      <alignment horizontal="left" vertical="top" wrapText="1"/>
    </xf>
    <xf numFmtId="0" fontId="43" fillId="16" borderId="1" xfId="5" applyFont="1" applyFill="1" applyBorder="1" applyAlignment="1">
      <alignment horizontal="left" vertical="top" wrapText="1"/>
    </xf>
    <xf numFmtId="0" fontId="46" fillId="20" borderId="1" xfId="5" applyFont="1" applyFill="1" applyBorder="1" applyAlignment="1">
      <alignment horizontal="left" vertical="top" wrapText="1"/>
    </xf>
    <xf numFmtId="0" fontId="46" fillId="16" borderId="1" xfId="5" applyFont="1" applyFill="1" applyBorder="1" applyAlignment="1">
      <alignment horizontal="left" vertical="top" wrapText="1"/>
    </xf>
    <xf numFmtId="0" fontId="49" fillId="16" borderId="1" xfId="5" applyFont="1" applyFill="1" applyBorder="1" applyAlignment="1">
      <alignment horizontal="left" vertical="top" wrapText="1"/>
    </xf>
    <xf numFmtId="0" fontId="50" fillId="16" borderId="1" xfId="6" applyFont="1" applyFill="1" applyBorder="1" applyAlignment="1">
      <alignment horizontal="left" vertical="top" wrapText="1"/>
    </xf>
    <xf numFmtId="0" fontId="23" fillId="15" borderId="1" xfId="5" applyFont="1" applyFill="1" applyBorder="1" applyAlignment="1">
      <alignment horizontal="left" vertical="center" wrapText="1"/>
    </xf>
    <xf numFmtId="0" fontId="51" fillId="16" borderId="1" xfId="5" applyFont="1" applyFill="1" applyBorder="1" applyAlignment="1">
      <alignment horizontal="left" vertical="top" wrapText="1"/>
    </xf>
    <xf numFmtId="0" fontId="43" fillId="2" borderId="1" xfId="5" applyFont="1" applyFill="1" applyBorder="1" applyAlignment="1">
      <alignment horizontal="left" vertical="top" wrapText="1"/>
    </xf>
    <xf numFmtId="0" fontId="42" fillId="16" borderId="1" xfId="5" applyFont="1" applyFill="1" applyBorder="1" applyAlignment="1">
      <alignment horizontal="left" vertical="top" wrapText="1"/>
    </xf>
    <xf numFmtId="0" fontId="48" fillId="2" borderId="1" xfId="5" applyFont="1" applyFill="1" applyBorder="1" applyAlignment="1">
      <alignment horizontal="left" vertical="top" wrapText="1"/>
    </xf>
    <xf numFmtId="0" fontId="48" fillId="16" borderId="1" xfId="5" applyFont="1" applyFill="1" applyBorder="1" applyAlignment="1">
      <alignment horizontal="left" vertical="top" wrapText="1"/>
    </xf>
    <xf numFmtId="0" fontId="53" fillId="16" borderId="1" xfId="5" applyFont="1" applyFill="1" applyBorder="1" applyAlignment="1">
      <alignment horizontal="left" vertical="center" wrapText="1"/>
    </xf>
    <xf numFmtId="0" fontId="52" fillId="16" borderId="1" xfId="5" applyFont="1" applyFill="1" applyBorder="1" applyAlignment="1">
      <alignment horizontal="justify" vertical="top" wrapText="1"/>
    </xf>
    <xf numFmtId="0" fontId="43" fillId="16" borderId="1" xfId="5" applyFont="1" applyFill="1" applyBorder="1" applyAlignment="1">
      <alignment horizontal="justify" vertical="top" wrapText="1"/>
    </xf>
    <xf numFmtId="0" fontId="52" fillId="16" borderId="1" xfId="5" applyFont="1" applyFill="1" applyBorder="1" applyAlignment="1">
      <alignment horizontal="left" vertical="top" wrapText="1"/>
    </xf>
    <xf numFmtId="0" fontId="33" fillId="16" borderId="1" xfId="5" applyFont="1" applyFill="1" applyBorder="1" applyAlignment="1">
      <alignment horizontal="justify" vertical="top" wrapText="1"/>
    </xf>
    <xf numFmtId="0" fontId="42" fillId="16" borderId="1" xfId="5" applyFont="1" applyFill="1" applyBorder="1" applyAlignment="1">
      <alignment horizontal="left" vertical="center" wrapText="1"/>
    </xf>
    <xf numFmtId="0" fontId="54" fillId="16" borderId="1" xfId="5" applyFont="1" applyFill="1" applyBorder="1" applyAlignment="1">
      <alignment horizontal="center" vertical="center" wrapText="1"/>
    </xf>
    <xf numFmtId="0" fontId="51" fillId="16" borderId="1" xfId="5" applyFont="1" applyFill="1" applyBorder="1" applyAlignment="1">
      <alignment horizontal="left" vertical="center"/>
    </xf>
    <xf numFmtId="0" fontId="43" fillId="16" borderId="1" xfId="5" applyFont="1" applyFill="1" applyBorder="1" applyAlignment="1">
      <alignment horizontal="left" vertical="center"/>
    </xf>
    <xf numFmtId="0" fontId="56" fillId="16" borderId="1" xfId="7" applyFont="1" applyFill="1" applyBorder="1" applyAlignment="1">
      <alignment horizontal="left"/>
    </xf>
    <xf numFmtId="0" fontId="57" fillId="7" borderId="1" xfId="5" applyFont="1" applyFill="1" applyBorder="1" applyAlignment="1">
      <alignment vertical="center" wrapText="1"/>
    </xf>
    <xf numFmtId="0" fontId="21" fillId="16" borderId="9" xfId="5" applyFont="1" applyFill="1" applyBorder="1" applyAlignment="1">
      <alignment vertical="center"/>
    </xf>
    <xf numFmtId="0" fontId="57" fillId="0" borderId="1" xfId="5" applyFont="1" applyFill="1" applyBorder="1" applyAlignment="1">
      <alignment horizontal="left" vertical="center" wrapText="1"/>
    </xf>
    <xf numFmtId="0" fontId="57" fillId="0" borderId="1" xfId="5" applyFont="1" applyFill="1" applyBorder="1" applyAlignment="1">
      <alignment vertical="center" wrapText="1"/>
    </xf>
    <xf numFmtId="0" fontId="21" fillId="16" borderId="15" xfId="5" applyFont="1" applyFill="1" applyBorder="1" applyAlignment="1">
      <alignment vertical="center"/>
    </xf>
    <xf numFmtId="0" fontId="58" fillId="7" borderId="1" xfId="5" applyFont="1" applyFill="1" applyBorder="1" applyAlignment="1">
      <alignment vertical="center" wrapText="1"/>
    </xf>
    <xf numFmtId="0" fontId="59" fillId="0" borderId="1" xfId="6" applyFont="1" applyFill="1" applyBorder="1" applyAlignment="1">
      <alignment horizontal="left" vertical="center" wrapText="1"/>
    </xf>
    <xf numFmtId="0" fontId="58" fillId="0" borderId="1" xfId="5" applyFont="1" applyFill="1" applyBorder="1" applyAlignment="1">
      <alignment horizontal="left" vertical="center" wrapText="1"/>
    </xf>
    <xf numFmtId="0" fontId="58" fillId="0" borderId="1" xfId="5" applyFont="1" applyFill="1" applyBorder="1" applyAlignment="1">
      <alignment vertical="center" wrapText="1"/>
    </xf>
    <xf numFmtId="0" fontId="38" fillId="7" borderId="1" xfId="6" applyFont="1" applyFill="1" applyBorder="1" applyAlignment="1">
      <alignment horizontal="center" vertical="center"/>
    </xf>
    <xf numFmtId="0" fontId="62" fillId="0" borderId="21" xfId="6" applyFont="1" applyFill="1" applyBorder="1" applyAlignment="1">
      <alignment horizontal="left" vertical="center" wrapText="1"/>
    </xf>
    <xf numFmtId="0" fontId="62" fillId="0" borderId="23" xfId="6" applyFont="1" applyFill="1" applyBorder="1" applyAlignment="1">
      <alignment horizontal="left" vertical="center" wrapText="1"/>
    </xf>
    <xf numFmtId="0" fontId="62" fillId="7" borderId="17" xfId="6" applyFont="1" applyFill="1" applyBorder="1" applyAlignment="1">
      <alignment horizontal="left" vertical="center" wrapText="1"/>
    </xf>
    <xf numFmtId="14" fontId="63" fillId="7" borderId="1" xfId="5" applyNumberFormat="1" applyFont="1" applyFill="1" applyBorder="1" applyAlignment="1">
      <alignment horizontal="center" vertical="center" wrapText="1"/>
    </xf>
    <xf numFmtId="14" fontId="63" fillId="7" borderId="15" xfId="5" applyNumberFormat="1" applyFont="1" applyFill="1" applyBorder="1" applyAlignment="1">
      <alignment horizontal="center" vertical="center" wrapText="1"/>
    </xf>
    <xf numFmtId="0" fontId="35" fillId="7" borderId="1" xfId="5" applyFont="1" applyFill="1" applyBorder="1" applyAlignment="1">
      <alignment horizontal="left" vertical="center" wrapText="1"/>
    </xf>
    <xf numFmtId="0" fontId="35" fillId="17" borderId="13" xfId="5" applyFont="1" applyFill="1" applyBorder="1" applyAlignment="1">
      <alignment horizontal="left" vertical="center" wrapText="1"/>
    </xf>
    <xf numFmtId="0" fontId="35" fillId="17" borderId="27" xfId="5" applyFont="1" applyFill="1" applyBorder="1" applyAlignment="1">
      <alignment horizontal="left" vertical="center" wrapText="1"/>
    </xf>
    <xf numFmtId="2" fontId="33" fillId="0" borderId="1" xfId="5" applyNumberFormat="1" applyFont="1" applyFill="1" applyBorder="1" applyAlignment="1">
      <alignment horizontal="left" vertical="center"/>
    </xf>
    <xf numFmtId="0" fontId="33" fillId="0" borderId="1" xfId="5" applyFont="1" applyFill="1" applyBorder="1" applyAlignment="1">
      <alignment horizontal="left" vertical="center" wrapText="1"/>
    </xf>
    <xf numFmtId="0" fontId="33" fillId="0" borderId="1" xfId="5" applyFont="1" applyFill="1" applyBorder="1" applyAlignment="1">
      <alignment horizontal="left" vertical="center"/>
    </xf>
    <xf numFmtId="0" fontId="64" fillId="7" borderId="1" xfId="5" applyFont="1" applyFill="1" applyBorder="1" applyAlignment="1">
      <alignment horizontal="left" vertical="center" wrapText="1"/>
    </xf>
    <xf numFmtId="0" fontId="64" fillId="17" borderId="29" xfId="5" applyFont="1" applyFill="1" applyBorder="1" applyAlignment="1">
      <alignment horizontal="left" vertical="center" wrapText="1"/>
    </xf>
    <xf numFmtId="0" fontId="64" fillId="17" borderId="10" xfId="5" applyFont="1" applyFill="1" applyBorder="1" applyAlignment="1">
      <alignment horizontal="left" vertical="center" wrapText="1"/>
    </xf>
    <xf numFmtId="2" fontId="65" fillId="0" borderId="1" xfId="5" applyNumberFormat="1" applyFont="1" applyFill="1" applyBorder="1" applyAlignment="1">
      <alignment horizontal="left" vertical="center"/>
    </xf>
    <xf numFmtId="0" fontId="65" fillId="0" borderId="1" xfId="5" applyFont="1" applyFill="1" applyBorder="1" applyAlignment="1">
      <alignment horizontal="left" vertical="center" wrapText="1"/>
    </xf>
    <xf numFmtId="0" fontId="65" fillId="0" borderId="1" xfId="5" applyFont="1" applyFill="1" applyBorder="1" applyAlignment="1">
      <alignment horizontal="left" vertical="center"/>
    </xf>
    <xf numFmtId="0" fontId="62" fillId="0" borderId="6" xfId="6" applyFont="1" applyFill="1" applyBorder="1" applyAlignment="1">
      <alignment horizontal="center" vertical="center" wrapText="1"/>
    </xf>
    <xf numFmtId="0" fontId="62" fillId="0" borderId="6" xfId="6" applyFont="1" applyFill="1" applyBorder="1" applyAlignment="1">
      <alignment horizontal="left" vertical="center" wrapText="1"/>
    </xf>
    <xf numFmtId="0" fontId="62" fillId="0" borderId="22" xfId="6" applyFont="1" applyFill="1" applyBorder="1" applyAlignment="1">
      <alignment horizontal="left" vertical="center" wrapText="1"/>
    </xf>
    <xf numFmtId="0" fontId="62" fillId="11" borderId="6" xfId="6" applyFont="1" applyFill="1" applyBorder="1" applyAlignment="1">
      <alignment horizontal="center" vertical="center" wrapText="1"/>
    </xf>
    <xf numFmtId="0" fontId="35" fillId="17" borderId="21" xfId="5" applyFont="1" applyFill="1" applyBorder="1" applyAlignment="1">
      <alignment horizontal="left" vertical="center" wrapText="1"/>
    </xf>
    <xf numFmtId="0" fontId="35" fillId="17" borderId="22" xfId="5" applyFont="1" applyFill="1" applyBorder="1" applyAlignment="1">
      <alignment horizontal="left" vertical="center" wrapText="1"/>
    </xf>
    <xf numFmtId="0" fontId="62" fillId="0" borderId="21" xfId="6" applyFont="1" applyFill="1" applyBorder="1" applyAlignment="1">
      <alignment vertical="center" wrapText="1"/>
    </xf>
    <xf numFmtId="14" fontId="58" fillId="16" borderId="22" xfId="5" applyNumberFormat="1" applyFont="1" applyFill="1" applyBorder="1" applyAlignment="1">
      <alignment vertical="center" wrapText="1"/>
    </xf>
    <xf numFmtId="0" fontId="58" fillId="0" borderId="22" xfId="5" applyFont="1" applyBorder="1" applyAlignment="1">
      <alignment vertical="center" wrapText="1"/>
    </xf>
    <xf numFmtId="0" fontId="62" fillId="0" borderId="23" xfId="6" applyFont="1" applyFill="1" applyBorder="1" applyAlignment="1">
      <alignment vertical="center" wrapText="1"/>
    </xf>
    <xf numFmtId="0" fontId="58" fillId="0" borderId="1" xfId="5" applyFont="1" applyFill="1" applyBorder="1" applyAlignment="1">
      <alignment horizontal="center" vertical="center" wrapText="1"/>
    </xf>
    <xf numFmtId="0" fontId="66" fillId="0" borderId="1" xfId="5" applyFont="1" applyFill="1" applyBorder="1" applyAlignment="1">
      <alignment horizontal="center" vertical="center" wrapText="1"/>
    </xf>
    <xf numFmtId="0" fontId="66" fillId="0" borderId="1" xfId="5" applyFont="1" applyFill="1" applyBorder="1" applyAlignment="1">
      <alignment vertical="center" wrapText="1"/>
    </xf>
    <xf numFmtId="0" fontId="66" fillId="0" borderId="1" xfId="5" applyFont="1" applyFill="1" applyBorder="1" applyAlignment="1">
      <alignment horizontal="left" vertical="center" wrapText="1"/>
    </xf>
    <xf numFmtId="0" fontId="57" fillId="0" borderId="1" xfId="5" applyFont="1" applyFill="1" applyBorder="1" applyAlignment="1">
      <alignment horizontal="center" vertical="center" wrapText="1"/>
    </xf>
    <xf numFmtId="0" fontId="20" fillId="16" borderId="1" xfId="5" applyFont="1" applyFill="1" applyBorder="1" applyAlignment="1">
      <alignment horizontal="center" vertical="center"/>
    </xf>
    <xf numFmtId="0" fontId="17" fillId="16" borderId="1" xfId="5" applyFont="1" applyFill="1" applyBorder="1" applyAlignment="1">
      <alignment horizontal="left" vertical="center"/>
    </xf>
    <xf numFmtId="2" fontId="2" fillId="16" borderId="1" xfId="5" applyNumberFormat="1" applyFill="1" applyBorder="1" applyAlignment="1">
      <alignment horizontal="center" vertical="center" wrapText="1"/>
    </xf>
    <xf numFmtId="0" fontId="2" fillId="16" borderId="1" xfId="5" applyFill="1" applyBorder="1" applyAlignment="1">
      <alignment horizontal="center" vertical="center"/>
    </xf>
    <xf numFmtId="0" fontId="21" fillId="12" borderId="1" xfId="5" applyFont="1" applyFill="1" applyBorder="1" applyAlignment="1">
      <alignment vertical="center"/>
    </xf>
    <xf numFmtId="0" fontId="19" fillId="16" borderId="1" xfId="5" applyFont="1" applyFill="1" applyBorder="1" applyAlignment="1">
      <alignment horizontal="left" vertical="center"/>
    </xf>
    <xf numFmtId="2" fontId="17" fillId="16" borderId="1" xfId="5" applyNumberFormat="1" applyFont="1" applyFill="1" applyBorder="1" applyAlignment="1">
      <alignment horizontal="center" vertical="center"/>
    </xf>
    <xf numFmtId="0" fontId="21" fillId="16" borderId="1" xfId="5" applyFont="1" applyFill="1" applyBorder="1" applyAlignment="1">
      <alignment vertical="center"/>
    </xf>
    <xf numFmtId="0" fontId="27" fillId="16" borderId="1" xfId="5" applyFont="1" applyFill="1" applyBorder="1" applyAlignment="1">
      <alignment vertical="center"/>
    </xf>
    <xf numFmtId="0" fontId="23" fillId="17" borderId="13" xfId="5" applyFont="1" applyFill="1" applyBorder="1" applyAlignment="1">
      <alignment horizontal="center" vertical="center" wrapText="1"/>
    </xf>
    <xf numFmtId="0" fontId="70" fillId="11" borderId="6" xfId="5" applyFont="1" applyFill="1" applyBorder="1" applyAlignment="1">
      <alignment horizontal="center" vertical="center" wrapText="1"/>
    </xf>
    <xf numFmtId="0" fontId="23" fillId="17" borderId="6" xfId="5" applyFont="1" applyFill="1" applyBorder="1" applyAlignment="1">
      <alignment horizontal="left" vertical="center" wrapText="1"/>
    </xf>
    <xf numFmtId="0" fontId="23" fillId="23" borderId="12" xfId="6" applyFont="1" applyFill="1" applyBorder="1" applyAlignment="1">
      <alignment vertical="center"/>
    </xf>
    <xf numFmtId="0" fontId="25" fillId="0" borderId="1" xfId="5" applyFont="1" applyBorder="1" applyAlignment="1">
      <alignment horizontal="center" vertical="center"/>
    </xf>
    <xf numFmtId="0" fontId="25" fillId="16" borderId="1" xfId="5" applyFont="1" applyFill="1" applyBorder="1" applyAlignment="1">
      <alignment horizontal="center" vertical="center" wrapText="1"/>
    </xf>
    <xf numFmtId="0" fontId="25" fillId="16" borderId="1" xfId="5" applyFont="1" applyFill="1" applyBorder="1" applyAlignment="1">
      <alignment horizontal="center" vertical="center"/>
    </xf>
    <xf numFmtId="0" fontId="23" fillId="24" borderId="6" xfId="5" applyFont="1" applyFill="1" applyBorder="1" applyAlignment="1">
      <alignment horizontal="center" vertical="center" wrapText="1"/>
    </xf>
    <xf numFmtId="0" fontId="2" fillId="0" borderId="1" xfId="5" applyFont="1" applyBorder="1"/>
    <xf numFmtId="0" fontId="27" fillId="18" borderId="12" xfId="6" applyFont="1" applyFill="1" applyBorder="1" applyAlignment="1">
      <alignment horizontal="center" vertical="center"/>
    </xf>
    <xf numFmtId="0" fontId="27" fillId="18" borderId="12" xfId="6" applyFont="1" applyFill="1" applyBorder="1" applyAlignment="1">
      <alignment horizontal="left" vertical="center"/>
    </xf>
    <xf numFmtId="0" fontId="31" fillId="18" borderId="12" xfId="6" applyFont="1" applyFill="1" applyBorder="1" applyAlignment="1">
      <alignment vertical="center"/>
    </xf>
    <xf numFmtId="2" fontId="2" fillId="16" borderId="1" xfId="5" applyNumberFormat="1" applyFill="1" applyBorder="1" applyAlignment="1">
      <alignment horizontal="center" vertical="center"/>
    </xf>
    <xf numFmtId="0" fontId="30" fillId="0" borderId="12" xfId="5" applyFont="1" applyFill="1" applyBorder="1" applyAlignment="1">
      <alignment horizontal="left" vertical="center"/>
    </xf>
    <xf numFmtId="0" fontId="29" fillId="0" borderId="12" xfId="5" applyFont="1" applyFill="1" applyBorder="1" applyAlignment="1">
      <alignment horizontal="left" vertical="center"/>
    </xf>
    <xf numFmtId="0" fontId="28" fillId="0" borderId="11" xfId="6" applyFont="1" applyFill="1" applyBorder="1" applyAlignment="1">
      <alignment horizontal="center" vertical="center" wrapText="1"/>
    </xf>
    <xf numFmtId="0" fontId="28" fillId="0" borderId="12" xfId="6" applyFont="1" applyFill="1" applyBorder="1" applyAlignment="1">
      <alignment horizontal="center" vertical="center"/>
    </xf>
    <xf numFmtId="0" fontId="28" fillId="0" borderId="12" xfId="5" applyFont="1" applyBorder="1" applyAlignment="1">
      <alignment horizontal="left" vertical="center" wrapText="1"/>
    </xf>
    <xf numFmtId="0" fontId="31" fillId="25" borderId="12" xfId="6" applyFont="1" applyFill="1" applyBorder="1" applyAlignment="1">
      <alignment horizontal="center" vertical="center"/>
    </xf>
    <xf numFmtId="0" fontId="27" fillId="0" borderId="12" xfId="6" applyFont="1" applyFill="1" applyBorder="1" applyAlignment="1">
      <alignment horizontal="center" vertical="center"/>
    </xf>
    <xf numFmtId="0" fontId="27" fillId="19" borderId="12" xfId="6" applyFont="1" applyFill="1" applyBorder="1" applyAlignment="1">
      <alignment horizontal="center" vertical="center"/>
    </xf>
    <xf numFmtId="0" fontId="27" fillId="19" borderId="12" xfId="6" applyFont="1" applyFill="1" applyBorder="1" applyAlignment="1">
      <alignment horizontal="left" vertical="center"/>
    </xf>
    <xf numFmtId="0" fontId="72" fillId="19" borderId="12" xfId="6" applyFont="1" applyFill="1" applyBorder="1" applyAlignment="1">
      <alignment vertical="center"/>
    </xf>
    <xf numFmtId="0" fontId="31" fillId="19" borderId="12" xfId="6" applyFont="1" applyFill="1" applyBorder="1" applyAlignment="1">
      <alignment vertical="center"/>
    </xf>
    <xf numFmtId="0" fontId="13" fillId="16" borderId="1" xfId="5" applyFont="1" applyFill="1" applyBorder="1" applyAlignment="1">
      <alignment horizontal="center" vertical="center"/>
    </xf>
    <xf numFmtId="0" fontId="28" fillId="0" borderId="12" xfId="6" applyFont="1" applyFill="1" applyBorder="1" applyAlignment="1">
      <alignment horizontal="center" vertical="center" wrapText="1"/>
    </xf>
    <xf numFmtId="0" fontId="30" fillId="0" borderId="13" xfId="5" applyFont="1" applyBorder="1" applyAlignment="1">
      <alignment horizontal="left" vertical="center"/>
    </xf>
    <xf numFmtId="0" fontId="29" fillId="0" borderId="13" xfId="5" applyFont="1" applyBorder="1" applyAlignment="1">
      <alignment horizontal="left" vertical="center"/>
    </xf>
    <xf numFmtId="0" fontId="28" fillId="0" borderId="6" xfId="5" applyFont="1" applyBorder="1" applyAlignment="1">
      <alignment horizontal="left" vertical="center" wrapText="1"/>
    </xf>
    <xf numFmtId="0" fontId="31" fillId="0" borderId="6" xfId="6" applyFont="1" applyFill="1" applyBorder="1" applyAlignment="1">
      <alignment horizontal="center" vertical="center"/>
    </xf>
    <xf numFmtId="0" fontId="27" fillId="0" borderId="6" xfId="6" applyFont="1" applyFill="1" applyBorder="1" applyAlignment="1">
      <alignment horizontal="center" vertical="center"/>
    </xf>
    <xf numFmtId="0" fontId="30" fillId="6" borderId="6" xfId="5" applyFont="1" applyFill="1" applyBorder="1" applyAlignment="1">
      <alignment wrapText="1"/>
    </xf>
    <xf numFmtId="0" fontId="30" fillId="6" borderId="11" xfId="5" applyFont="1" applyFill="1" applyBorder="1" applyAlignment="1">
      <alignment vertical="center" wrapText="1"/>
    </xf>
    <xf numFmtId="0" fontId="2" fillId="0" borderId="1" xfId="5" applyFill="1" applyBorder="1" applyAlignment="1">
      <alignment horizontal="center" vertical="center"/>
    </xf>
    <xf numFmtId="0" fontId="30" fillId="0" borderId="13" xfId="5" applyFont="1" applyFill="1" applyBorder="1" applyAlignment="1">
      <alignment horizontal="left" vertical="center"/>
    </xf>
    <xf numFmtId="0" fontId="29" fillId="0" borderId="13" xfId="5" applyFont="1" applyFill="1" applyBorder="1" applyAlignment="1">
      <alignment horizontal="left" vertical="center"/>
    </xf>
    <xf numFmtId="0" fontId="28" fillId="11" borderId="6" xfId="5" applyFont="1" applyFill="1" applyBorder="1" applyAlignment="1">
      <alignment horizontal="left" vertical="center" wrapText="1"/>
    </xf>
    <xf numFmtId="0" fontId="31" fillId="25" borderId="6" xfId="6" applyFont="1" applyFill="1" applyBorder="1" applyAlignment="1">
      <alignment horizontal="center" vertical="center"/>
    </xf>
    <xf numFmtId="0" fontId="73" fillId="0" borderId="13" xfId="5" applyFont="1" applyFill="1" applyBorder="1" applyAlignment="1">
      <alignment horizontal="left" vertical="center"/>
    </xf>
    <xf numFmtId="0" fontId="74" fillId="6" borderId="6" xfId="7" applyFont="1" applyFill="1" applyBorder="1" applyAlignment="1">
      <alignment wrapText="1"/>
    </xf>
    <xf numFmtId="0" fontId="29" fillId="11" borderId="13" xfId="5" applyFont="1" applyFill="1" applyBorder="1" applyAlignment="1">
      <alignment horizontal="left" vertical="center"/>
    </xf>
    <xf numFmtId="0" fontId="28" fillId="11" borderId="6" xfId="6" applyFont="1" applyFill="1" applyBorder="1" applyAlignment="1">
      <alignment horizontal="center" vertical="center" wrapText="1"/>
    </xf>
    <xf numFmtId="0" fontId="28" fillId="11" borderId="6" xfId="6" applyFont="1" applyFill="1" applyBorder="1" applyAlignment="1">
      <alignment horizontal="center" vertical="center"/>
    </xf>
    <xf numFmtId="0" fontId="28" fillId="11" borderId="6" xfId="5" applyFont="1" applyFill="1" applyBorder="1" applyAlignment="1">
      <alignment vertical="center" wrapText="1"/>
    </xf>
    <xf numFmtId="0" fontId="28" fillId="6" borderId="6" xfId="5" applyFont="1" applyFill="1" applyBorder="1" applyAlignment="1">
      <alignment horizontal="left" vertical="center" wrapText="1"/>
    </xf>
    <xf numFmtId="0" fontId="2" fillId="0" borderId="1" xfId="5" applyFont="1" applyFill="1" applyBorder="1"/>
    <xf numFmtId="0" fontId="28" fillId="0" borderId="6" xfId="5" applyFont="1" applyFill="1" applyBorder="1" applyAlignment="1">
      <alignment horizontal="center" vertical="center" wrapText="1"/>
    </xf>
    <xf numFmtId="0" fontId="28" fillId="26" borderId="6" xfId="5" applyFont="1" applyFill="1" applyBorder="1" applyAlignment="1">
      <alignment horizontal="left" vertical="center" wrapText="1"/>
    </xf>
    <xf numFmtId="0" fontId="30" fillId="6" borderId="11" xfId="5" applyFont="1" applyFill="1" applyBorder="1" applyAlignment="1">
      <alignment wrapText="1"/>
    </xf>
    <xf numFmtId="0" fontId="28" fillId="11" borderId="6" xfId="5" applyFont="1" applyFill="1" applyBorder="1" applyAlignment="1">
      <alignment horizontal="center" vertical="center" wrapText="1"/>
    </xf>
    <xf numFmtId="0" fontId="28" fillId="0" borderId="6" xfId="6" applyFont="1" applyFill="1" applyBorder="1" applyAlignment="1">
      <alignment horizontal="center" vertical="center"/>
    </xf>
    <xf numFmtId="0" fontId="28" fillId="16" borderId="6" xfId="5" applyFont="1" applyFill="1" applyBorder="1" applyAlignment="1">
      <alignment horizontal="left" vertical="center" wrapText="1"/>
    </xf>
    <xf numFmtId="0" fontId="30" fillId="16" borderId="13" xfId="5" applyFont="1" applyFill="1" applyBorder="1" applyAlignment="1">
      <alignment horizontal="left" vertical="center"/>
    </xf>
    <xf numFmtId="2" fontId="49" fillId="16" borderId="1" xfId="5" applyNumberFormat="1" applyFont="1" applyFill="1" applyBorder="1" applyAlignment="1">
      <alignment horizontal="center" vertical="center"/>
    </xf>
    <xf numFmtId="0" fontId="30" fillId="16" borderId="12" xfId="5" applyFont="1" applyFill="1" applyBorder="1" applyAlignment="1">
      <alignment horizontal="left" vertical="center"/>
    </xf>
    <xf numFmtId="0" fontId="28" fillId="16" borderId="12" xfId="6" applyFont="1" applyFill="1" applyBorder="1" applyAlignment="1">
      <alignment horizontal="center" vertical="center"/>
    </xf>
    <xf numFmtId="0" fontId="28" fillId="16" borderId="12" xfId="5" applyFont="1" applyFill="1" applyBorder="1" applyAlignment="1">
      <alignment horizontal="left" vertical="center" wrapText="1"/>
    </xf>
    <xf numFmtId="0" fontId="27" fillId="16" borderId="12" xfId="6" applyFont="1" applyFill="1" applyBorder="1" applyAlignment="1">
      <alignment horizontal="center" vertical="center"/>
    </xf>
    <xf numFmtId="2" fontId="49" fillId="0" borderId="1" xfId="5" applyNumberFormat="1" applyFont="1" applyFill="1" applyBorder="1" applyAlignment="1">
      <alignment horizontal="center" vertical="center"/>
    </xf>
    <xf numFmtId="0" fontId="13" fillId="0" borderId="1" xfId="5" applyFont="1" applyFill="1" applyBorder="1" applyAlignment="1">
      <alignment horizontal="center" vertical="center"/>
    </xf>
    <xf numFmtId="0" fontId="28" fillId="16" borderId="6" xfId="6" applyFont="1" applyFill="1" applyBorder="1" applyAlignment="1">
      <alignment horizontal="center" vertical="center"/>
    </xf>
    <xf numFmtId="0" fontId="30" fillId="11" borderId="6" xfId="5" applyFont="1" applyFill="1" applyBorder="1" applyAlignment="1">
      <alignment horizontal="left" vertical="center" wrapText="1"/>
    </xf>
    <xf numFmtId="0" fontId="27" fillId="16" borderId="6" xfId="6" applyFont="1" applyFill="1" applyBorder="1" applyAlignment="1">
      <alignment horizontal="center" vertical="center"/>
    </xf>
    <xf numFmtId="0" fontId="31" fillId="27" borderId="13" xfId="5" applyFont="1" applyFill="1" applyBorder="1" applyAlignment="1">
      <alignment horizontal="left" vertical="center"/>
    </xf>
    <xf numFmtId="0" fontId="77" fillId="16" borderId="6" xfId="5" applyFont="1" applyFill="1" applyBorder="1" applyAlignment="1">
      <alignment horizontal="left" vertical="center" wrapText="1"/>
    </xf>
    <xf numFmtId="0" fontId="28" fillId="0" borderId="6" xfId="5" applyFont="1" applyBorder="1" applyAlignment="1">
      <alignment vertical="center" wrapText="1"/>
    </xf>
    <xf numFmtId="0" fontId="28" fillId="0" borderId="6" xfId="6" applyNumberFormat="1" applyFont="1" applyFill="1" applyBorder="1" applyAlignment="1">
      <alignment horizontal="center" vertical="center" wrapText="1"/>
    </xf>
    <xf numFmtId="0" fontId="28" fillId="0" borderId="6" xfId="5" applyFont="1" applyFill="1" applyBorder="1" applyAlignment="1">
      <alignment horizontal="left" vertical="center" wrapText="1"/>
    </xf>
    <xf numFmtId="0" fontId="28" fillId="0" borderId="6" xfId="5" applyFont="1" applyFill="1" applyBorder="1" applyAlignment="1">
      <alignment vertical="center" wrapText="1"/>
    </xf>
    <xf numFmtId="0" fontId="30" fillId="0" borderId="6" xfId="5" applyFont="1" applyBorder="1" applyAlignment="1">
      <alignment vertical="center" wrapText="1"/>
    </xf>
    <xf numFmtId="0" fontId="28" fillId="16" borderId="6" xfId="5" applyFont="1" applyFill="1" applyBorder="1" applyAlignment="1">
      <alignment horizontal="center" vertical="center" wrapText="1"/>
    </xf>
    <xf numFmtId="0" fontId="28" fillId="16" borderId="6" xfId="5" applyFont="1" applyFill="1" applyBorder="1" applyAlignment="1">
      <alignment vertical="center" wrapText="1"/>
    </xf>
    <xf numFmtId="12" fontId="28" fillId="0" borderId="6" xfId="5" applyNumberFormat="1" applyFont="1" applyBorder="1" applyAlignment="1">
      <alignment vertical="center" wrapText="1"/>
    </xf>
    <xf numFmtId="0" fontId="30" fillId="11" borderId="6" xfId="5" applyFont="1" applyFill="1" applyBorder="1" applyAlignment="1">
      <alignment vertical="center" wrapText="1"/>
    </xf>
    <xf numFmtId="0" fontId="79" fillId="0" borderId="6" xfId="6" applyFont="1" applyFill="1" applyBorder="1" applyAlignment="1">
      <alignment horizontal="center" vertical="center" wrapText="1"/>
    </xf>
    <xf numFmtId="0" fontId="28" fillId="0" borderId="13" xfId="5" applyFont="1" applyFill="1" applyBorder="1" applyAlignment="1">
      <alignment horizontal="left" vertical="center"/>
    </xf>
    <xf numFmtId="0" fontId="29" fillId="11" borderId="6" xfId="5" applyFont="1" applyFill="1" applyBorder="1" applyAlignment="1">
      <alignment vertical="center" wrapText="1"/>
    </xf>
    <xf numFmtId="0" fontId="30" fillId="27" borderId="13" xfId="5" applyFont="1" applyFill="1" applyBorder="1" applyAlignment="1">
      <alignment horizontal="left" vertical="center"/>
    </xf>
    <xf numFmtId="0" fontId="77" fillId="16" borderId="6" xfId="5" applyFont="1" applyFill="1" applyBorder="1" applyAlignment="1">
      <alignment vertical="center" wrapText="1"/>
    </xf>
    <xf numFmtId="0" fontId="30" fillId="6" borderId="6" xfId="5" applyFont="1" applyFill="1" applyBorder="1" applyAlignment="1">
      <alignment vertical="center" wrapText="1"/>
    </xf>
    <xf numFmtId="0" fontId="80" fillId="6" borderId="11" xfId="7" applyFont="1" applyFill="1" applyBorder="1" applyAlignment="1">
      <alignment vertical="center" wrapText="1"/>
    </xf>
    <xf numFmtId="0" fontId="72" fillId="19" borderId="11" xfId="6" applyFont="1" applyFill="1" applyBorder="1" applyAlignment="1">
      <alignment vertical="center"/>
    </xf>
    <xf numFmtId="0" fontId="28" fillId="0" borderId="11" xfId="5" applyFont="1" applyBorder="1" applyAlignment="1">
      <alignment horizontal="center" vertical="center" wrapText="1"/>
    </xf>
    <xf numFmtId="12" fontId="28" fillId="0" borderId="11" xfId="5" applyNumberFormat="1" applyFont="1" applyBorder="1" applyAlignment="1">
      <alignment vertical="center" wrapText="1"/>
    </xf>
    <xf numFmtId="0" fontId="79" fillId="0" borderId="12" xfId="6" applyFont="1" applyFill="1" applyBorder="1" applyAlignment="1">
      <alignment horizontal="center" vertical="center" wrapText="1"/>
    </xf>
    <xf numFmtId="2" fontId="2" fillId="0" borderId="1" xfId="5" applyNumberFormat="1" applyFill="1" applyBorder="1" applyAlignment="1">
      <alignment horizontal="center" vertical="center"/>
    </xf>
    <xf numFmtId="0" fontId="74" fillId="6" borderId="6" xfId="7" applyFont="1" applyFill="1" applyBorder="1" applyAlignment="1">
      <alignment horizontal="left" vertical="center" wrapText="1"/>
    </xf>
    <xf numFmtId="0" fontId="28" fillId="0" borderId="6" xfId="5" applyFont="1" applyBorder="1" applyAlignment="1">
      <alignment horizontal="center" vertical="center" wrapText="1"/>
    </xf>
    <xf numFmtId="0" fontId="30" fillId="16" borderId="6" xfId="5" applyFont="1" applyFill="1" applyBorder="1" applyAlignment="1">
      <alignment horizontal="left" vertical="center" wrapText="1"/>
    </xf>
    <xf numFmtId="0" fontId="27" fillId="18" borderId="13" xfId="6" applyFont="1" applyFill="1" applyBorder="1" applyAlignment="1">
      <alignment horizontal="center" vertical="center"/>
    </xf>
    <xf numFmtId="0" fontId="27" fillId="18" borderId="13" xfId="6" applyFont="1" applyFill="1" applyBorder="1" applyAlignment="1">
      <alignment horizontal="left" vertical="center"/>
    </xf>
    <xf numFmtId="0" fontId="27" fillId="18" borderId="6" xfId="6" applyFont="1" applyFill="1" applyBorder="1" applyAlignment="1">
      <alignment vertical="center"/>
    </xf>
    <xf numFmtId="0" fontId="31" fillId="18" borderId="6" xfId="6" applyFont="1" applyFill="1" applyBorder="1" applyAlignment="1">
      <alignment vertical="center"/>
    </xf>
    <xf numFmtId="0" fontId="27" fillId="19" borderId="13" xfId="6" applyFont="1" applyFill="1" applyBorder="1" applyAlignment="1">
      <alignment horizontal="center" vertical="center"/>
    </xf>
    <xf numFmtId="0" fontId="27" fillId="19" borderId="13" xfId="6" applyFont="1" applyFill="1" applyBorder="1" applyAlignment="1">
      <alignment horizontal="left" vertical="center"/>
    </xf>
    <xf numFmtId="0" fontId="27" fillId="19" borderId="6" xfId="6" applyFont="1" applyFill="1" applyBorder="1" applyAlignment="1">
      <alignment vertical="center"/>
    </xf>
    <xf numFmtId="0" fontId="72" fillId="19" borderId="6" xfId="6" applyFont="1" applyFill="1" applyBorder="1" applyAlignment="1">
      <alignment vertical="center"/>
    </xf>
    <xf numFmtId="0" fontId="31" fillId="19" borderId="6" xfId="6" applyFont="1" applyFill="1" applyBorder="1" applyAlignment="1">
      <alignment vertical="center"/>
    </xf>
    <xf numFmtId="0" fontId="2" fillId="16" borderId="6" xfId="5" applyFill="1" applyBorder="1" applyAlignment="1">
      <alignment horizontal="center" vertical="center"/>
    </xf>
    <xf numFmtId="0" fontId="27" fillId="6" borderId="6" xfId="6" applyFont="1" applyFill="1" applyBorder="1" applyAlignment="1">
      <alignment horizontal="center" vertical="center"/>
    </xf>
    <xf numFmtId="0" fontId="30" fillId="0" borderId="6" xfId="5" applyFont="1" applyBorder="1" applyAlignment="1">
      <alignment horizontal="left" vertical="center"/>
    </xf>
    <xf numFmtId="0" fontId="31" fillId="0" borderId="12" xfId="6" applyFont="1" applyFill="1" applyBorder="1" applyAlignment="1">
      <alignment horizontal="center" vertical="center"/>
    </xf>
    <xf numFmtId="0" fontId="28" fillId="0" borderId="12" xfId="5" applyFont="1" applyFill="1" applyBorder="1" applyAlignment="1">
      <alignment horizontal="center" vertical="center" wrapText="1"/>
    </xf>
    <xf numFmtId="0" fontId="28" fillId="26" borderId="12" xfId="5" applyFont="1" applyFill="1" applyBorder="1" applyAlignment="1">
      <alignment horizontal="left" vertical="center" wrapText="1"/>
    </xf>
    <xf numFmtId="0" fontId="28" fillId="6" borderId="6" xfId="6" applyFont="1" applyFill="1" applyBorder="1" applyAlignment="1">
      <alignment horizontal="center" vertical="center" wrapText="1"/>
    </xf>
    <xf numFmtId="0" fontId="31" fillId="27" borderId="12" xfId="5" applyFont="1" applyFill="1" applyBorder="1" applyAlignment="1">
      <alignment horizontal="left" vertical="center"/>
    </xf>
    <xf numFmtId="0" fontId="77" fillId="11" borderId="12" xfId="5" applyFont="1" applyFill="1" applyBorder="1" applyAlignment="1">
      <alignment horizontal="left" vertical="center" wrapText="1"/>
    </xf>
    <xf numFmtId="0" fontId="79" fillId="0" borderId="12" xfId="6" applyFont="1" applyFill="1" applyBorder="1" applyAlignment="1">
      <alignment horizontal="center" vertical="center"/>
    </xf>
    <xf numFmtId="0" fontId="30" fillId="0" borderId="13" xfId="6" applyFont="1" applyFill="1" applyBorder="1" applyAlignment="1">
      <alignment horizontal="left" vertical="center"/>
    </xf>
    <xf numFmtId="0" fontId="30" fillId="0" borderId="12" xfId="5" applyFont="1" applyBorder="1" applyAlignment="1">
      <alignment vertical="center" wrapText="1"/>
    </xf>
    <xf numFmtId="0" fontId="30" fillId="6" borderId="6" xfId="6" applyFont="1" applyFill="1" applyBorder="1" applyAlignment="1">
      <alignment wrapText="1"/>
    </xf>
    <xf numFmtId="0" fontId="30" fillId="6" borderId="11" xfId="6" applyFont="1" applyFill="1" applyBorder="1" applyAlignment="1">
      <alignment vertical="center" wrapText="1"/>
    </xf>
    <xf numFmtId="0" fontId="28" fillId="11" borderId="12" xfId="5" applyFont="1" applyFill="1" applyBorder="1" applyAlignment="1">
      <alignment vertical="center" wrapText="1"/>
    </xf>
    <xf numFmtId="0" fontId="13" fillId="0" borderId="1" xfId="5" applyFont="1" applyBorder="1"/>
    <xf numFmtId="0" fontId="28" fillId="16" borderId="12" xfId="5" applyFont="1" applyFill="1" applyBorder="1" applyAlignment="1">
      <alignment vertical="center" wrapText="1"/>
    </xf>
    <xf numFmtId="0" fontId="77" fillId="16" borderId="12" xfId="5" applyFont="1" applyFill="1" applyBorder="1" applyAlignment="1">
      <alignment vertical="center" wrapText="1"/>
    </xf>
    <xf numFmtId="0" fontId="30" fillId="11" borderId="12" xfId="5" applyFont="1" applyFill="1" applyBorder="1" applyAlignment="1">
      <alignment horizontal="left" vertical="center" wrapText="1"/>
    </xf>
    <xf numFmtId="12" fontId="2" fillId="16" borderId="1" xfId="5" applyNumberFormat="1" applyFill="1" applyBorder="1" applyAlignment="1">
      <alignment horizontal="center" vertical="center"/>
    </xf>
    <xf numFmtId="0" fontId="30" fillId="16" borderId="12" xfId="5" applyFont="1" applyFill="1" applyBorder="1" applyAlignment="1">
      <alignment horizontal="left" vertical="center" wrapText="1"/>
    </xf>
    <xf numFmtId="0" fontId="13" fillId="0" borderId="1" xfId="5" applyFont="1" applyFill="1" applyBorder="1"/>
    <xf numFmtId="0" fontId="27" fillId="19" borderId="31" xfId="6" applyFont="1" applyFill="1" applyBorder="1" applyAlignment="1">
      <alignment horizontal="left" vertical="center"/>
    </xf>
    <xf numFmtId="0" fontId="27" fillId="19" borderId="32" xfId="6" applyNumberFormat="1" applyFont="1" applyFill="1" applyBorder="1" applyAlignment="1">
      <alignment vertical="center"/>
    </xf>
    <xf numFmtId="0" fontId="29" fillId="0" borderId="31" xfId="5" applyFont="1" applyFill="1" applyBorder="1" applyAlignment="1">
      <alignment horizontal="left" vertical="center"/>
    </xf>
    <xf numFmtId="0" fontId="28" fillId="0" borderId="32" xfId="6" applyNumberFormat="1" applyFont="1" applyFill="1" applyBorder="1" applyAlignment="1">
      <alignment horizontal="center" vertical="center" wrapText="1"/>
    </xf>
    <xf numFmtId="12" fontId="28" fillId="0" borderId="6" xfId="5" applyNumberFormat="1" applyFont="1" applyFill="1" applyBorder="1" applyAlignment="1">
      <alignment vertical="center" wrapText="1"/>
    </xf>
    <xf numFmtId="0" fontId="28" fillId="6" borderId="6" xfId="5" quotePrefix="1" applyFont="1" applyFill="1" applyBorder="1" applyAlignment="1">
      <alignment horizontal="left" vertical="center" wrapText="1"/>
    </xf>
    <xf numFmtId="0" fontId="29" fillId="11" borderId="12" xfId="5" applyFont="1" applyFill="1" applyBorder="1" applyAlignment="1">
      <alignment horizontal="left" vertical="center"/>
    </xf>
    <xf numFmtId="0" fontId="28" fillId="11" borderId="11" xfId="6" applyNumberFormat="1" applyFont="1" applyFill="1" applyBorder="1" applyAlignment="1">
      <alignment horizontal="center" vertical="center" wrapText="1"/>
    </xf>
    <xf numFmtId="0" fontId="28" fillId="11" borderId="12" xfId="6" applyFont="1" applyFill="1" applyBorder="1" applyAlignment="1">
      <alignment horizontal="center" vertical="center"/>
    </xf>
    <xf numFmtId="0" fontId="28" fillId="0" borderId="11" xfId="6" applyNumberFormat="1" applyFont="1" applyFill="1" applyBorder="1" applyAlignment="1">
      <alignment horizontal="center" vertical="center" wrapText="1"/>
    </xf>
    <xf numFmtId="0" fontId="31" fillId="6" borderId="6" xfId="6" applyFont="1" applyFill="1" applyBorder="1" applyAlignment="1">
      <alignment horizontal="center" vertical="center" wrapText="1"/>
    </xf>
    <xf numFmtId="0" fontId="27" fillId="19" borderId="6" xfId="6" applyNumberFormat="1" applyFont="1" applyFill="1" applyBorder="1" applyAlignment="1">
      <alignment vertical="center"/>
    </xf>
    <xf numFmtId="0" fontId="29" fillId="0" borderId="29" xfId="5" applyFont="1" applyFill="1" applyBorder="1" applyAlignment="1">
      <alignment horizontal="left" vertical="center"/>
    </xf>
    <xf numFmtId="0" fontId="28" fillId="0" borderId="10" xfId="6" applyFont="1" applyFill="1" applyBorder="1" applyAlignment="1">
      <alignment horizontal="center" vertical="center" wrapText="1"/>
    </xf>
    <xf numFmtId="0" fontId="28" fillId="0" borderId="12" xfId="5" applyFont="1" applyBorder="1" applyAlignment="1">
      <alignment vertical="center" wrapText="1"/>
    </xf>
    <xf numFmtId="0" fontId="30" fillId="0" borderId="31" xfId="5" applyFont="1" applyFill="1" applyBorder="1" applyAlignment="1">
      <alignment horizontal="left" vertical="center"/>
    </xf>
    <xf numFmtId="0" fontId="28" fillId="0" borderId="31" xfId="6" applyFont="1" applyFill="1" applyBorder="1" applyAlignment="1">
      <alignment horizontal="center" vertical="center"/>
    </xf>
    <xf numFmtId="0" fontId="30" fillId="0" borderId="33" xfId="5" applyFont="1" applyFill="1" applyBorder="1" applyAlignment="1">
      <alignment horizontal="left" vertical="center"/>
    </xf>
    <xf numFmtId="0" fontId="29" fillId="0" borderId="33" xfId="5" applyFont="1" applyFill="1" applyBorder="1" applyAlignment="1">
      <alignment horizontal="left" vertical="center"/>
    </xf>
    <xf numFmtId="0" fontId="28" fillId="0" borderId="7" xfId="6" applyFont="1" applyFill="1" applyBorder="1" applyAlignment="1">
      <alignment horizontal="center" vertical="center"/>
    </xf>
    <xf numFmtId="0" fontId="30" fillId="0" borderId="29" xfId="5" applyFont="1" applyFill="1" applyBorder="1" applyAlignment="1">
      <alignment horizontal="left" vertical="center"/>
    </xf>
    <xf numFmtId="0" fontId="28" fillId="0" borderId="10" xfId="6" applyFont="1" applyFill="1" applyBorder="1" applyAlignment="1">
      <alignment horizontal="center" vertical="center"/>
    </xf>
    <xf numFmtId="0" fontId="28" fillId="0" borderId="6" xfId="5" applyFont="1" applyFill="1" applyBorder="1" applyAlignment="1">
      <alignment horizontal="left" vertical="center"/>
    </xf>
    <xf numFmtId="0" fontId="29" fillId="0" borderId="6" xfId="5" applyFont="1" applyBorder="1" applyAlignment="1">
      <alignment vertical="center" wrapText="1"/>
    </xf>
    <xf numFmtId="0" fontId="28" fillId="0" borderId="33" xfId="5" applyFont="1" applyFill="1" applyBorder="1" applyAlignment="1">
      <alignment horizontal="left" vertical="center"/>
    </xf>
    <xf numFmtId="0" fontId="29" fillId="0" borderId="6" xfId="5" applyFont="1" applyFill="1" applyBorder="1" applyAlignment="1">
      <alignment vertical="center" wrapText="1"/>
    </xf>
    <xf numFmtId="0" fontId="73" fillId="0" borderId="6" xfId="5" applyFont="1" applyFill="1" applyBorder="1" applyAlignment="1">
      <alignment horizontal="left" vertical="center"/>
    </xf>
    <xf numFmtId="0" fontId="73" fillId="0" borderId="33" xfId="5" applyFont="1" applyFill="1" applyBorder="1" applyAlignment="1">
      <alignment horizontal="left" vertical="center"/>
    </xf>
    <xf numFmtId="0" fontId="27" fillId="19" borderId="29" xfId="6" applyFont="1" applyFill="1" applyBorder="1" applyAlignment="1">
      <alignment horizontal="center" vertical="center"/>
    </xf>
    <xf numFmtId="0" fontId="27" fillId="19" borderId="29" xfId="6" applyFont="1" applyFill="1" applyBorder="1" applyAlignment="1">
      <alignment horizontal="left" vertical="center"/>
    </xf>
    <xf numFmtId="0" fontId="27" fillId="19" borderId="10" xfId="6" applyFont="1" applyFill="1" applyBorder="1" applyAlignment="1">
      <alignment vertical="center"/>
    </xf>
    <xf numFmtId="0" fontId="31" fillId="0" borderId="6" xfId="6" applyFont="1" applyFill="1" applyBorder="1" applyAlignment="1">
      <alignment horizontal="center" vertical="center" wrapText="1"/>
    </xf>
    <xf numFmtId="0" fontId="28" fillId="0" borderId="29" xfId="5" applyFont="1" applyFill="1" applyBorder="1" applyAlignment="1">
      <alignment horizontal="left" vertical="center"/>
    </xf>
    <xf numFmtId="0" fontId="29" fillId="11" borderId="29" xfId="5" applyFont="1" applyFill="1" applyBorder="1" applyAlignment="1">
      <alignment horizontal="left" vertical="center"/>
    </xf>
    <xf numFmtId="0" fontId="28" fillId="11" borderId="10" xfId="6" applyFont="1" applyFill="1" applyBorder="1" applyAlignment="1">
      <alignment horizontal="center" vertical="center"/>
    </xf>
    <xf numFmtId="0" fontId="73" fillId="0" borderId="29" xfId="5" applyFont="1" applyFill="1" applyBorder="1" applyAlignment="1">
      <alignment horizontal="left" vertical="center"/>
    </xf>
    <xf numFmtId="0" fontId="30" fillId="16" borderId="1" xfId="5" applyFont="1" applyFill="1" applyBorder="1" applyAlignment="1">
      <alignment horizontal="center" vertical="center"/>
    </xf>
    <xf numFmtId="0" fontId="29" fillId="16" borderId="1" xfId="5" applyFont="1" applyFill="1" applyBorder="1" applyAlignment="1">
      <alignment horizontal="left" vertical="center"/>
    </xf>
    <xf numFmtId="0" fontId="28" fillId="0" borderId="1" xfId="5" applyFont="1" applyBorder="1" applyAlignment="1">
      <alignment horizontal="left" vertical="center" wrapText="1"/>
    </xf>
    <xf numFmtId="0" fontId="28" fillId="0" borderId="1" xfId="5" applyFont="1" applyBorder="1" applyAlignment="1">
      <alignment horizontal="center" vertical="center"/>
    </xf>
    <xf numFmtId="0" fontId="30" fillId="0" borderId="1" xfId="5" applyFont="1" applyBorder="1" applyAlignment="1">
      <alignment horizontal="left" vertical="center"/>
    </xf>
    <xf numFmtId="0" fontId="28" fillId="0" borderId="1" xfId="5" applyFont="1" applyBorder="1" applyAlignment="1">
      <alignment horizontal="left" vertical="center"/>
    </xf>
    <xf numFmtId="0" fontId="30" fillId="0" borderId="1" xfId="5" applyFont="1" applyBorder="1" applyAlignment="1">
      <alignment vertical="center"/>
    </xf>
    <xf numFmtId="0" fontId="28" fillId="16" borderId="1" xfId="5" applyFont="1" applyFill="1" applyBorder="1" applyAlignment="1">
      <alignment vertical="center"/>
    </xf>
    <xf numFmtId="0" fontId="28" fillId="16" borderId="1" xfId="5" applyFont="1" applyFill="1" applyBorder="1" applyAlignment="1">
      <alignment horizontal="left" vertical="center"/>
    </xf>
    <xf numFmtId="2" fontId="30" fillId="16" borderId="1" xfId="5" applyNumberFormat="1" applyFont="1" applyFill="1" applyBorder="1"/>
    <xf numFmtId="0" fontId="28" fillId="16" borderId="1" xfId="5" applyFont="1" applyFill="1" applyBorder="1" applyAlignment="1">
      <alignment horizontal="center" vertical="center"/>
    </xf>
    <xf numFmtId="0" fontId="30" fillId="16" borderId="1" xfId="5" applyFont="1" applyFill="1" applyBorder="1" applyAlignment="1">
      <alignment horizontal="left" vertical="center"/>
    </xf>
    <xf numFmtId="0" fontId="30" fillId="16" borderId="1" xfId="5" applyFont="1" applyFill="1" applyBorder="1" applyAlignment="1">
      <alignment vertical="center"/>
    </xf>
    <xf numFmtId="0" fontId="79" fillId="0" borderId="6" xfId="6" applyNumberFormat="1" applyFont="1" applyBorder="1" applyAlignment="1">
      <alignment horizontal="center" vertical="center" wrapText="1"/>
    </xf>
    <xf numFmtId="0" fontId="42" fillId="16" borderId="1" xfId="5" applyFont="1" applyFill="1" applyBorder="1" applyAlignment="1">
      <alignment horizontal="center" vertical="center" wrapText="1"/>
    </xf>
    <xf numFmtId="0" fontId="42" fillId="16" borderId="1" xfId="5" applyFont="1" applyFill="1" applyBorder="1" applyAlignment="1">
      <alignment horizontal="center" vertical="center"/>
    </xf>
    <xf numFmtId="0" fontId="32" fillId="12" borderId="1" xfId="5" applyFont="1" applyFill="1" applyBorder="1" applyAlignment="1">
      <alignment horizontal="left" vertical="center"/>
    </xf>
    <xf numFmtId="0" fontId="22" fillId="16" borderId="1" xfId="5" applyFont="1" applyFill="1" applyBorder="1" applyAlignment="1">
      <alignment vertical="center"/>
    </xf>
    <xf numFmtId="2" fontId="17" fillId="16" borderId="1" xfId="5" applyNumberFormat="1" applyFont="1" applyFill="1" applyBorder="1" applyAlignment="1">
      <alignment vertical="center"/>
    </xf>
    <xf numFmtId="0" fontId="2" fillId="16" borderId="1" xfId="5" applyFont="1" applyFill="1" applyBorder="1" applyAlignment="1">
      <alignment horizontal="left" vertical="center"/>
    </xf>
    <xf numFmtId="0" fontId="32" fillId="16" borderId="1" xfId="5" applyFont="1" applyFill="1" applyBorder="1" applyAlignment="1">
      <alignment horizontal="left" vertical="center"/>
    </xf>
    <xf numFmtId="0" fontId="23" fillId="23" borderId="6" xfId="5" applyFont="1" applyFill="1" applyBorder="1" applyAlignment="1">
      <alignment horizontal="center" vertical="center" wrapText="1"/>
    </xf>
    <xf numFmtId="2" fontId="25" fillId="16" borderId="1" xfId="5" applyNumberFormat="1" applyFont="1" applyFill="1" applyBorder="1" applyAlignment="1">
      <alignment vertical="center"/>
    </xf>
    <xf numFmtId="0" fontId="25" fillId="16" borderId="1" xfId="5" applyFont="1" applyFill="1" applyBorder="1" applyAlignment="1">
      <alignment vertical="center" wrapText="1"/>
    </xf>
    <xf numFmtId="0" fontId="30" fillId="0" borderId="11" xfId="5" applyFont="1" applyFill="1" applyBorder="1" applyAlignment="1">
      <alignment horizontal="left" vertical="center"/>
    </xf>
    <xf numFmtId="0" fontId="29" fillId="0" borderId="11" xfId="5" applyFont="1" applyFill="1" applyBorder="1" applyAlignment="1">
      <alignment horizontal="left" vertical="center"/>
    </xf>
    <xf numFmtId="0" fontId="28" fillId="14" borderId="11" xfId="6" applyFont="1" applyFill="1" applyBorder="1" applyAlignment="1">
      <alignment horizontal="center" vertical="center" wrapText="1"/>
    </xf>
    <xf numFmtId="0" fontId="28" fillId="11" borderId="12" xfId="5" applyFont="1" applyFill="1" applyBorder="1" applyAlignment="1">
      <alignment horizontal="left" vertical="center" wrapText="1"/>
    </xf>
    <xf numFmtId="2" fontId="49" fillId="16" borderId="13" xfId="5" applyNumberFormat="1" applyFont="1" applyFill="1" applyBorder="1" applyAlignment="1">
      <alignment vertical="center"/>
    </xf>
    <xf numFmtId="12" fontId="2" fillId="16" borderId="1" xfId="5" applyNumberFormat="1" applyFill="1" applyBorder="1" applyAlignment="1">
      <alignment vertical="center"/>
    </xf>
    <xf numFmtId="0" fontId="34" fillId="18" borderId="12" xfId="6" applyNumberFormat="1" applyFont="1" applyFill="1" applyBorder="1" applyAlignment="1">
      <alignment horizontal="left" vertical="center"/>
    </xf>
    <xf numFmtId="0" fontId="34" fillId="18" borderId="12" xfId="6" applyFont="1" applyFill="1" applyBorder="1" applyAlignment="1">
      <alignment horizontal="left" vertical="center"/>
    </xf>
    <xf numFmtId="0" fontId="34" fillId="18" borderId="13" xfId="6" applyNumberFormat="1" applyFont="1" applyFill="1" applyBorder="1" applyAlignment="1">
      <alignment horizontal="left" vertical="center"/>
    </xf>
    <xf numFmtId="0" fontId="27" fillId="18" borderId="13" xfId="6" applyNumberFormat="1" applyFont="1" applyFill="1" applyBorder="1" applyAlignment="1">
      <alignment vertical="center"/>
    </xf>
    <xf numFmtId="0" fontId="28" fillId="0" borderId="11" xfId="5" applyFont="1" applyFill="1" applyBorder="1" applyAlignment="1">
      <alignment horizontal="left" vertical="center"/>
    </xf>
    <xf numFmtId="12" fontId="30" fillId="11" borderId="12" xfId="5" applyNumberFormat="1" applyFont="1" applyFill="1" applyBorder="1" applyAlignment="1">
      <alignment vertical="center" wrapText="1"/>
    </xf>
    <xf numFmtId="0" fontId="2" fillId="16" borderId="6" xfId="5" applyFill="1" applyBorder="1" applyAlignment="1">
      <alignment vertical="center"/>
    </xf>
    <xf numFmtId="0" fontId="34" fillId="19" borderId="12" xfId="6" applyNumberFormat="1" applyFont="1" applyFill="1" applyBorder="1" applyAlignment="1">
      <alignment horizontal="left" vertical="center"/>
    </xf>
    <xf numFmtId="0" fontId="34" fillId="19" borderId="12" xfId="6" applyFont="1" applyFill="1" applyBorder="1" applyAlignment="1">
      <alignment horizontal="left" vertical="center"/>
    </xf>
    <xf numFmtId="0" fontId="34" fillId="19" borderId="13" xfId="6" applyNumberFormat="1" applyFont="1" applyFill="1" applyBorder="1" applyAlignment="1">
      <alignment horizontal="left" vertical="center"/>
    </xf>
    <xf numFmtId="0" fontId="27" fillId="19" borderId="13" xfId="6" applyNumberFormat="1" applyFont="1" applyFill="1" applyBorder="1" applyAlignment="1">
      <alignment vertical="center"/>
    </xf>
    <xf numFmtId="0" fontId="30" fillId="6" borderId="6" xfId="5" applyFont="1" applyFill="1" applyBorder="1" applyAlignment="1">
      <alignment horizontal="left" vertical="center" wrapText="1"/>
    </xf>
    <xf numFmtId="0" fontId="28" fillId="6" borderId="6" xfId="6" applyFont="1" applyFill="1" applyBorder="1" applyAlignment="1">
      <alignment horizontal="left" vertical="center" wrapText="1"/>
    </xf>
    <xf numFmtId="0" fontId="81" fillId="6" borderId="6" xfId="5" applyFont="1" applyFill="1" applyBorder="1" applyAlignment="1">
      <alignment horizontal="left" vertical="center" wrapText="1"/>
    </xf>
    <xf numFmtId="12" fontId="30" fillId="0" borderId="6" xfId="5" applyNumberFormat="1" applyFont="1" applyBorder="1" applyAlignment="1">
      <alignment vertical="center" wrapText="1"/>
    </xf>
    <xf numFmtId="0" fontId="34" fillId="0" borderId="6" xfId="6" applyFont="1" applyFill="1" applyBorder="1" applyAlignment="1">
      <alignment horizontal="center" vertical="center"/>
    </xf>
    <xf numFmtId="12" fontId="30" fillId="11" borderId="6" xfId="5" applyNumberFormat="1" applyFont="1" applyFill="1" applyBorder="1" applyAlignment="1">
      <alignment vertical="center" wrapText="1"/>
    </xf>
    <xf numFmtId="0" fontId="30" fillId="0" borderId="6" xfId="5" applyFont="1" applyBorder="1" applyAlignment="1">
      <alignment horizontal="left" vertical="center" wrapText="1"/>
    </xf>
    <xf numFmtId="0" fontId="28" fillId="0" borderId="6" xfId="6" applyFont="1" applyFill="1" applyBorder="1" applyAlignment="1">
      <alignment horizontal="left" vertical="center" wrapText="1"/>
    </xf>
    <xf numFmtId="0" fontId="29" fillId="0" borderId="6" xfId="6" applyFont="1" applyFill="1" applyBorder="1" applyAlignment="1">
      <alignment horizontal="left" vertical="center"/>
    </xf>
    <xf numFmtId="0" fontId="30" fillId="0" borderId="11" xfId="5" applyFont="1" applyBorder="1" applyAlignment="1">
      <alignment horizontal="left" vertical="center"/>
    </xf>
    <xf numFmtId="0" fontId="29" fillId="0" borderId="11" xfId="6" applyFont="1" applyFill="1" applyBorder="1" applyAlignment="1">
      <alignment horizontal="left" vertical="center"/>
    </xf>
    <xf numFmtId="0" fontId="28" fillId="0" borderId="11" xfId="6" applyNumberFormat="1" applyFont="1" applyBorder="1" applyAlignment="1">
      <alignment horizontal="center" vertical="center" wrapText="1"/>
    </xf>
    <xf numFmtId="0" fontId="28" fillId="0" borderId="12" xfId="6" applyNumberFormat="1" applyFont="1" applyBorder="1" applyAlignment="1">
      <alignment horizontal="center" vertical="center" wrapText="1"/>
    </xf>
    <xf numFmtId="0" fontId="31" fillId="0" borderId="12" xfId="6" applyNumberFormat="1" applyFont="1" applyBorder="1" applyAlignment="1">
      <alignment horizontal="center" vertical="center"/>
    </xf>
    <xf numFmtId="0" fontId="27" fillId="0" borderId="12" xfId="6" applyNumberFormat="1" applyFont="1" applyBorder="1" applyAlignment="1">
      <alignment horizontal="center" vertical="center"/>
    </xf>
    <xf numFmtId="0" fontId="28" fillId="0" borderId="6" xfId="6" applyNumberFormat="1" applyFont="1" applyBorder="1" applyAlignment="1">
      <alignment horizontal="center" vertical="center"/>
    </xf>
    <xf numFmtId="0" fontId="31" fillId="0" borderId="6" xfId="6" applyNumberFormat="1" applyFont="1" applyBorder="1" applyAlignment="1">
      <alignment horizontal="center" vertical="center"/>
    </xf>
    <xf numFmtId="0" fontId="27" fillId="0" borderId="6" xfId="6" applyNumberFormat="1" applyFont="1" applyBorder="1" applyAlignment="1">
      <alignment horizontal="center" vertical="center"/>
    </xf>
    <xf numFmtId="0" fontId="16" fillId="10" borderId="6" xfId="4" applyBorder="1" applyAlignment="1">
      <alignment horizontal="left" vertical="center" wrapText="1"/>
    </xf>
    <xf numFmtId="0" fontId="30" fillId="6" borderId="6" xfId="5" applyFont="1" applyFill="1" applyBorder="1" applyAlignment="1">
      <alignment horizontal="left" wrapText="1"/>
    </xf>
    <xf numFmtId="0" fontId="29" fillId="6" borderId="6" xfId="5" applyFont="1" applyFill="1" applyBorder="1" applyAlignment="1">
      <alignment horizontal="left" vertical="center" wrapText="1"/>
    </xf>
    <xf numFmtId="0" fontId="30" fillId="0" borderId="6" xfId="5" applyFont="1" applyFill="1" applyBorder="1" applyAlignment="1">
      <alignment vertical="center" wrapText="1"/>
    </xf>
    <xf numFmtId="12" fontId="28" fillId="11" borderId="6" xfId="5" applyNumberFormat="1" applyFont="1" applyFill="1" applyBorder="1" applyAlignment="1">
      <alignment vertical="center" wrapText="1"/>
    </xf>
    <xf numFmtId="0" fontId="31" fillId="0" borderId="6" xfId="6" applyNumberFormat="1" applyFont="1" applyFill="1" applyBorder="1" applyAlignment="1">
      <alignment horizontal="center" vertical="center"/>
    </xf>
    <xf numFmtId="0" fontId="27" fillId="0" borderId="6" xfId="6" applyNumberFormat="1" applyFont="1" applyFill="1" applyBorder="1" applyAlignment="1">
      <alignment horizontal="center" vertical="center"/>
    </xf>
    <xf numFmtId="0" fontId="28" fillId="0" borderId="6" xfId="6" applyNumberFormat="1" applyFont="1" applyFill="1" applyBorder="1" applyAlignment="1">
      <alignment horizontal="center" vertical="center"/>
    </xf>
    <xf numFmtId="0" fontId="31" fillId="0" borderId="6" xfId="5" applyFont="1" applyFill="1" applyBorder="1" applyAlignment="1">
      <alignment horizontal="left" vertical="center"/>
    </xf>
    <xf numFmtId="0" fontId="55" fillId="6" borderId="6" xfId="7" applyFont="1" applyFill="1" applyBorder="1" applyAlignment="1">
      <alignment horizontal="left"/>
    </xf>
    <xf numFmtId="0" fontId="28" fillId="25" borderId="6" xfId="6" applyFont="1" applyFill="1" applyBorder="1" applyAlignment="1">
      <alignment horizontal="center" vertical="center"/>
    </xf>
    <xf numFmtId="0" fontId="74" fillId="6" borderId="6" xfId="7" applyFont="1" applyFill="1" applyBorder="1" applyAlignment="1">
      <alignment horizontal="left" wrapText="1"/>
    </xf>
    <xf numFmtId="0" fontId="55" fillId="6" borderId="6" xfId="7" applyFont="1" applyFill="1" applyBorder="1" applyAlignment="1">
      <alignment horizontal="left" wrapText="1"/>
    </xf>
    <xf numFmtId="0" fontId="30" fillId="16" borderId="6" xfId="5" applyFont="1" applyFill="1" applyBorder="1" applyAlignment="1">
      <alignment vertical="center" wrapText="1"/>
    </xf>
    <xf numFmtId="0" fontId="78" fillId="6" borderId="6" xfId="5" applyFont="1" applyFill="1" applyBorder="1" applyAlignment="1">
      <alignment horizontal="left" wrapText="1"/>
    </xf>
    <xf numFmtId="0" fontId="28" fillId="25" borderId="12" xfId="5" applyFont="1" applyFill="1" applyBorder="1" applyAlignment="1">
      <alignment horizontal="left" vertical="center" wrapText="1"/>
    </xf>
    <xf numFmtId="0" fontId="30" fillId="6" borderId="6" xfId="6" applyNumberFormat="1" applyFont="1" applyFill="1" applyBorder="1" applyAlignment="1">
      <alignment horizontal="left" vertical="center" wrapText="1"/>
    </xf>
    <xf numFmtId="0" fontId="30" fillId="6" borderId="6" xfId="6" applyNumberFormat="1" applyFont="1" applyFill="1" applyBorder="1" applyAlignment="1">
      <alignment vertical="center" wrapText="1"/>
    </xf>
    <xf numFmtId="0" fontId="30" fillId="0" borderId="6" xfId="6" applyFont="1" applyFill="1" applyBorder="1" applyAlignment="1">
      <alignment horizontal="left" vertical="center"/>
    </xf>
    <xf numFmtId="0" fontId="30" fillId="0" borderId="6" xfId="6" applyFont="1" applyFill="1" applyBorder="1" applyAlignment="1">
      <alignment horizontal="center" vertical="center" wrapText="1"/>
    </xf>
    <xf numFmtId="0" fontId="31" fillId="25" borderId="6" xfId="6" applyNumberFormat="1" applyFont="1" applyFill="1" applyBorder="1" applyAlignment="1">
      <alignment horizontal="center" vertical="center"/>
    </xf>
    <xf numFmtId="0" fontId="28" fillId="25" borderId="6" xfId="6" applyNumberFormat="1" applyFont="1" applyFill="1" applyBorder="1" applyAlignment="1">
      <alignment horizontal="center" vertical="center"/>
    </xf>
    <xf numFmtId="0" fontId="28" fillId="25" borderId="6" xfId="5" applyFont="1" applyFill="1" applyBorder="1" applyAlignment="1">
      <alignment horizontal="left" vertical="center" wrapText="1"/>
    </xf>
    <xf numFmtId="0" fontId="28" fillId="18" borderId="6" xfId="6" applyFont="1" applyFill="1" applyBorder="1" applyAlignment="1">
      <alignment vertical="center"/>
    </xf>
    <xf numFmtId="0" fontId="28" fillId="19" borderId="6" xfId="6" applyFont="1" applyFill="1" applyBorder="1" applyAlignment="1">
      <alignment vertical="center"/>
    </xf>
    <xf numFmtId="12" fontId="30" fillId="16" borderId="12" xfId="5" applyNumberFormat="1" applyFont="1" applyFill="1" applyBorder="1" applyAlignment="1">
      <alignment vertical="center" wrapText="1"/>
    </xf>
    <xf numFmtId="2" fontId="2" fillId="16" borderId="1" xfId="5" applyNumberFormat="1" applyFill="1" applyBorder="1" applyAlignment="1">
      <alignment vertical="center"/>
    </xf>
    <xf numFmtId="0" fontId="27" fillId="19" borderId="11" xfId="6" applyNumberFormat="1" applyFont="1" applyFill="1" applyBorder="1" applyAlignment="1">
      <alignment vertical="center"/>
    </xf>
    <xf numFmtId="0" fontId="28" fillId="19" borderId="12" xfId="6" applyNumberFormat="1" applyFont="1" applyFill="1" applyBorder="1" applyAlignment="1">
      <alignment vertical="center"/>
    </xf>
    <xf numFmtId="0" fontId="27" fillId="19" borderId="12" xfId="6" applyNumberFormat="1" applyFont="1" applyFill="1" applyBorder="1" applyAlignment="1">
      <alignment vertical="center"/>
    </xf>
    <xf numFmtId="0" fontId="34" fillId="6" borderId="6" xfId="6" applyNumberFormat="1" applyFont="1" applyFill="1" applyBorder="1" applyAlignment="1">
      <alignment horizontal="left" vertical="center"/>
    </xf>
    <xf numFmtId="12" fontId="30" fillId="0" borderId="12" xfId="5" applyNumberFormat="1" applyFont="1" applyBorder="1" applyAlignment="1">
      <alignment vertical="center" wrapText="1"/>
    </xf>
    <xf numFmtId="0" fontId="27" fillId="18" borderId="11" xfId="6" applyNumberFormat="1" applyFont="1" applyFill="1" applyBorder="1" applyAlignment="1">
      <alignment vertical="center"/>
    </xf>
    <xf numFmtId="0" fontId="28" fillId="18" borderId="12" xfId="6" applyNumberFormat="1" applyFont="1" applyFill="1" applyBorder="1" applyAlignment="1">
      <alignment vertical="center"/>
    </xf>
    <xf numFmtId="0" fontId="27" fillId="18" borderId="12" xfId="6" applyNumberFormat="1" applyFont="1" applyFill="1" applyBorder="1" applyAlignment="1">
      <alignment vertical="center"/>
    </xf>
    <xf numFmtId="0" fontId="30" fillId="0" borderId="32" xfId="5" applyFont="1" applyFill="1" applyBorder="1" applyAlignment="1">
      <alignment horizontal="left" vertical="center"/>
    </xf>
    <xf numFmtId="0" fontId="29" fillId="0" borderId="32" xfId="6" applyFont="1" applyFill="1" applyBorder="1" applyAlignment="1">
      <alignment horizontal="left" vertical="center"/>
    </xf>
    <xf numFmtId="0" fontId="28" fillId="0" borderId="34" xfId="6" applyNumberFormat="1" applyFont="1" applyBorder="1" applyAlignment="1">
      <alignment horizontal="center" vertical="center"/>
    </xf>
    <xf numFmtId="12" fontId="28" fillId="0" borderId="34" xfId="5" applyNumberFormat="1" applyFont="1" applyFill="1" applyBorder="1" applyAlignment="1">
      <alignment vertical="center" wrapText="1"/>
    </xf>
    <xf numFmtId="0" fontId="31" fillId="0" borderId="34" xfId="6" applyNumberFormat="1" applyFont="1" applyFill="1" applyBorder="1" applyAlignment="1">
      <alignment horizontal="center" vertical="center"/>
    </xf>
    <xf numFmtId="0" fontId="27" fillId="0" borderId="34" xfId="6" applyNumberFormat="1" applyFont="1" applyFill="1" applyBorder="1" applyAlignment="1">
      <alignment horizontal="center" vertical="center"/>
    </xf>
    <xf numFmtId="0" fontId="34" fillId="19" borderId="34" xfId="6" applyNumberFormat="1" applyFont="1" applyFill="1" applyBorder="1" applyAlignment="1">
      <alignment horizontal="left" vertical="center"/>
    </xf>
    <xf numFmtId="0" fontId="34" fillId="19" borderId="35" xfId="6" applyNumberFormat="1" applyFont="1" applyFill="1" applyBorder="1" applyAlignment="1">
      <alignment horizontal="left" vertical="center"/>
    </xf>
    <xf numFmtId="0" fontId="27" fillId="19" borderId="35" xfId="6" applyNumberFormat="1" applyFont="1" applyFill="1" applyBorder="1" applyAlignment="1">
      <alignment vertical="center"/>
    </xf>
    <xf numFmtId="0" fontId="28" fillId="19" borderId="34" xfId="6" applyNumberFormat="1" applyFont="1" applyFill="1" applyBorder="1" applyAlignment="1">
      <alignment vertical="center"/>
    </xf>
    <xf numFmtId="0" fontId="27" fillId="19" borderId="34" xfId="6" applyNumberFormat="1" applyFont="1" applyFill="1" applyBorder="1" applyAlignment="1">
      <alignment vertical="center"/>
    </xf>
    <xf numFmtId="0" fontId="28" fillId="19" borderId="6" xfId="6" applyNumberFormat="1" applyFont="1" applyFill="1" applyBorder="1" applyAlignment="1">
      <alignment vertical="center"/>
    </xf>
    <xf numFmtId="0" fontId="31" fillId="19" borderId="6" xfId="6" applyNumberFormat="1" applyFont="1" applyFill="1" applyBorder="1" applyAlignment="1">
      <alignment vertical="center"/>
    </xf>
    <xf numFmtId="0" fontId="27" fillId="18" borderId="6" xfId="6" applyNumberFormat="1" applyFont="1" applyFill="1" applyBorder="1" applyAlignment="1">
      <alignment vertical="center"/>
    </xf>
    <xf numFmtId="0" fontId="28" fillId="18" borderId="6" xfId="6" applyNumberFormat="1" applyFont="1" applyFill="1" applyBorder="1" applyAlignment="1">
      <alignment vertical="center"/>
    </xf>
    <xf numFmtId="0" fontId="31" fillId="18" borderId="6" xfId="6" applyNumberFormat="1" applyFont="1" applyFill="1" applyBorder="1" applyAlignment="1">
      <alignment vertical="center"/>
    </xf>
    <xf numFmtId="0" fontId="84" fillId="18" borderId="11" xfId="6" applyNumberFormat="1" applyFont="1" applyFill="1" applyBorder="1" applyAlignment="1">
      <alignment vertical="center"/>
    </xf>
    <xf numFmtId="0" fontId="84" fillId="18" borderId="12" xfId="6" applyNumberFormat="1" applyFont="1" applyFill="1" applyBorder="1" applyAlignment="1">
      <alignment vertical="center"/>
    </xf>
    <xf numFmtId="0" fontId="85" fillId="18" borderId="12" xfId="6" applyNumberFormat="1" applyFont="1" applyFill="1" applyBorder="1" applyAlignment="1">
      <alignment horizontal="left" vertical="center"/>
    </xf>
    <xf numFmtId="0" fontId="85" fillId="18" borderId="13" xfId="6" applyNumberFormat="1" applyFont="1" applyFill="1" applyBorder="1" applyAlignment="1">
      <alignment horizontal="left" vertical="center"/>
    </xf>
    <xf numFmtId="0" fontId="84" fillId="18" borderId="13" xfId="6" applyNumberFormat="1" applyFont="1" applyFill="1" applyBorder="1" applyAlignment="1">
      <alignment vertical="center"/>
    </xf>
    <xf numFmtId="0" fontId="86" fillId="16" borderId="1" xfId="5" applyFont="1" applyFill="1" applyBorder="1"/>
    <xf numFmtId="0" fontId="87" fillId="0" borderId="6" xfId="5" applyFont="1" applyFill="1" applyBorder="1" applyAlignment="1">
      <alignment horizontal="left" vertical="center"/>
    </xf>
    <xf numFmtId="0" fontId="82" fillId="0" borderId="6" xfId="6" applyFont="1" applyFill="1" applyBorder="1" applyAlignment="1">
      <alignment horizontal="center" vertical="center" wrapText="1"/>
    </xf>
    <xf numFmtId="12" fontId="83" fillId="0" borderId="6" xfId="5" applyNumberFormat="1" applyFont="1" applyBorder="1" applyAlignment="1">
      <alignment vertical="center" wrapText="1"/>
    </xf>
    <xf numFmtId="0" fontId="83" fillId="6" borderId="6" xfId="5" applyFont="1" applyFill="1" applyBorder="1" applyAlignment="1">
      <alignment horizontal="left" vertical="center" wrapText="1"/>
    </xf>
    <xf numFmtId="0" fontId="83" fillId="6" borderId="6" xfId="5" applyFont="1" applyFill="1" applyBorder="1" applyAlignment="1">
      <alignment horizontal="left" wrapText="1"/>
    </xf>
    <xf numFmtId="0" fontId="83" fillId="6" borderId="6" xfId="5" applyFont="1" applyFill="1" applyBorder="1" applyAlignment="1">
      <alignment vertical="center" wrapText="1"/>
    </xf>
    <xf numFmtId="0" fontId="86" fillId="0" borderId="1" xfId="5" applyFont="1" applyBorder="1"/>
    <xf numFmtId="0" fontId="83" fillId="16" borderId="6" xfId="5" applyFont="1" applyFill="1" applyBorder="1" applyAlignment="1">
      <alignment vertical="center" wrapText="1"/>
    </xf>
    <xf numFmtId="0" fontId="30" fillId="0" borderId="6" xfId="5" applyFont="1" applyFill="1" applyBorder="1" applyAlignment="1">
      <alignment horizontal="center" vertical="center" wrapText="1"/>
    </xf>
    <xf numFmtId="0" fontId="83" fillId="6" borderId="6" xfId="5" applyFont="1" applyFill="1" applyBorder="1" applyAlignment="1">
      <alignment horizontal="left" vertical="center"/>
    </xf>
    <xf numFmtId="0" fontId="83" fillId="6" borderId="6" xfId="5" applyFont="1" applyFill="1" applyBorder="1" applyAlignment="1">
      <alignment horizontal="center" vertical="center"/>
    </xf>
    <xf numFmtId="0" fontId="30" fillId="0" borderId="10" xfId="5" applyFont="1" applyFill="1" applyBorder="1" applyAlignment="1">
      <alignment horizontal="left" vertical="center"/>
    </xf>
    <xf numFmtId="12" fontId="30" fillId="0" borderId="10" xfId="5" applyNumberFormat="1" applyFont="1" applyBorder="1" applyAlignment="1">
      <alignment vertical="center" wrapText="1"/>
    </xf>
    <xf numFmtId="0" fontId="31" fillId="0" borderId="10" xfId="6" applyFont="1" applyFill="1" applyBorder="1" applyAlignment="1">
      <alignment horizontal="center" vertical="center"/>
    </xf>
    <xf numFmtId="0" fontId="30" fillId="0" borderId="10" xfId="6" applyFont="1" applyFill="1" applyBorder="1" applyAlignment="1">
      <alignment horizontal="center" vertical="center" wrapText="1"/>
    </xf>
    <xf numFmtId="0" fontId="30" fillId="6" borderId="10" xfId="5" applyFont="1" applyFill="1" applyBorder="1" applyAlignment="1">
      <alignment horizontal="left" vertical="center" wrapText="1"/>
    </xf>
    <xf numFmtId="0" fontId="30" fillId="6" borderId="10" xfId="5" applyFont="1" applyFill="1" applyBorder="1" applyAlignment="1">
      <alignment horizontal="left" wrapText="1"/>
    </xf>
    <xf numFmtId="0" fontId="30" fillId="6" borderId="10" xfId="5" applyFont="1" applyFill="1" applyBorder="1" applyAlignment="1">
      <alignment vertical="center" wrapText="1"/>
    </xf>
    <xf numFmtId="0" fontId="2" fillId="0" borderId="6" xfId="5" applyBorder="1"/>
    <xf numFmtId="0" fontId="2" fillId="0" borderId="6" xfId="5" applyFont="1" applyBorder="1"/>
    <xf numFmtId="0" fontId="28" fillId="0" borderId="1" xfId="5" applyFont="1" applyBorder="1" applyAlignment="1">
      <alignment horizontal="center" vertical="center" wrapText="1"/>
    </xf>
    <xf numFmtId="0" fontId="30" fillId="0" borderId="1" xfId="5" applyFont="1" applyBorder="1" applyAlignment="1">
      <alignment horizontal="center" vertical="center" wrapText="1"/>
    </xf>
    <xf numFmtId="0" fontId="28" fillId="0" borderId="14" xfId="5" applyFont="1" applyBorder="1" applyAlignment="1">
      <alignment horizontal="left" vertical="center" wrapText="1"/>
    </xf>
    <xf numFmtId="0" fontId="2" fillId="16" borderId="1" xfId="5" applyFont="1" applyFill="1" applyBorder="1" applyAlignment="1">
      <alignment horizontal="left"/>
    </xf>
    <xf numFmtId="0" fontId="30" fillId="0" borderId="1" xfId="5" applyFont="1" applyBorder="1" applyAlignment="1">
      <alignment horizontal="left" vertical="center" wrapText="1"/>
    </xf>
    <xf numFmtId="0" fontId="2" fillId="0" borderId="1" xfId="5" applyBorder="1" applyAlignment="1">
      <alignment horizontal="center" vertical="center"/>
    </xf>
    <xf numFmtId="0" fontId="20" fillId="0" borderId="1" xfId="5" applyFont="1" applyBorder="1"/>
    <xf numFmtId="0" fontId="18" fillId="0" borderId="1" xfId="5" applyFont="1" applyBorder="1"/>
    <xf numFmtId="0" fontId="88" fillId="0" borderId="1" xfId="5" applyFont="1" applyBorder="1" applyAlignment="1">
      <alignment horizontal="right"/>
    </xf>
    <xf numFmtId="0" fontId="43" fillId="0" borderId="1" xfId="5" applyFont="1" applyBorder="1"/>
    <xf numFmtId="0" fontId="89" fillId="0" borderId="1" xfId="5" applyFont="1" applyBorder="1" applyAlignment="1">
      <alignment vertical="center" wrapText="1"/>
    </xf>
    <xf numFmtId="0" fontId="90" fillId="0" borderId="1" xfId="5" applyFont="1" applyBorder="1" applyAlignment="1">
      <alignment vertical="center" wrapText="1"/>
    </xf>
    <xf numFmtId="0" fontId="91" fillId="16" borderId="1" xfId="5" applyFont="1" applyFill="1" applyBorder="1" applyAlignment="1">
      <alignment vertical="center" wrapText="1"/>
    </xf>
    <xf numFmtId="0" fontId="49" fillId="0" borderId="1" xfId="5" applyFont="1" applyBorder="1"/>
    <xf numFmtId="0" fontId="89" fillId="0" borderId="1" xfId="5" applyFont="1" applyBorder="1" applyAlignment="1">
      <alignment horizontal="center" wrapText="1"/>
    </xf>
    <xf numFmtId="0" fontId="89" fillId="0" borderId="1" xfId="5" applyFont="1" applyBorder="1" applyAlignment="1">
      <alignment horizontal="center" vertical="center" wrapText="1"/>
    </xf>
    <xf numFmtId="0" fontId="90" fillId="0" borderId="1" xfId="5" applyFont="1" applyBorder="1" applyAlignment="1">
      <alignment horizontal="center" wrapText="1"/>
    </xf>
    <xf numFmtId="14" fontId="42" fillId="0" borderId="36" xfId="5" applyNumberFormat="1" applyFont="1" applyBorder="1" applyAlignment="1">
      <alignment horizontal="center" vertical="center"/>
    </xf>
    <xf numFmtId="0" fontId="13" fillId="0" borderId="1" xfId="5" applyFont="1" applyBorder="1" applyAlignment="1">
      <alignment horizontal="center" vertical="center"/>
    </xf>
    <xf numFmtId="0" fontId="48" fillId="0" borderId="1" xfId="5" applyFont="1" applyBorder="1" applyAlignment="1">
      <alignment horizontal="center" vertical="center"/>
    </xf>
    <xf numFmtId="0" fontId="20" fillId="0" borderId="1" xfId="5" applyFont="1" applyBorder="1" applyAlignment="1">
      <alignment horizontal="center"/>
    </xf>
    <xf numFmtId="9" fontId="20" fillId="0" borderId="1" xfId="5" applyNumberFormat="1" applyFont="1" applyBorder="1" applyAlignment="1">
      <alignment horizontal="center"/>
    </xf>
    <xf numFmtId="0" fontId="92" fillId="0" borderId="1" xfId="5" applyFont="1" applyBorder="1"/>
    <xf numFmtId="0" fontId="36" fillId="0" borderId="1" xfId="5" applyFont="1" applyBorder="1" applyAlignment="1">
      <alignment horizontal="left" vertical="center"/>
    </xf>
    <xf numFmtId="0" fontId="27" fillId="28" borderId="37" xfId="5" applyFont="1" applyFill="1" applyBorder="1" applyAlignment="1">
      <alignment vertical="center"/>
    </xf>
    <xf numFmtId="9" fontId="93" fillId="0" borderId="16" xfId="8" applyFont="1" applyBorder="1" applyAlignment="1">
      <alignment horizontal="center" vertical="center"/>
    </xf>
    <xf numFmtId="0" fontId="61" fillId="0" borderId="1" xfId="5" applyFont="1" applyBorder="1"/>
    <xf numFmtId="0" fontId="54" fillId="0" borderId="1" xfId="5" applyFont="1" applyBorder="1"/>
    <xf numFmtId="0" fontId="37" fillId="0" borderId="1" xfId="5" applyFont="1" applyBorder="1" applyAlignment="1">
      <alignment vertical="center"/>
    </xf>
    <xf numFmtId="9" fontId="93" fillId="0" borderId="16" xfId="5" applyNumberFormat="1" applyFont="1" applyBorder="1" applyAlignment="1">
      <alignment horizontal="center" vertical="center"/>
    </xf>
    <xf numFmtId="0" fontId="94" fillId="0" borderId="38" xfId="5" applyFont="1" applyBorder="1" applyAlignment="1">
      <alignment horizontal="center" vertical="center"/>
    </xf>
    <xf numFmtId="0" fontId="95" fillId="0" borderId="1" xfId="5" applyFont="1" applyBorder="1"/>
    <xf numFmtId="9" fontId="36" fillId="29" borderId="38" xfId="5" applyNumberFormat="1" applyFont="1" applyFill="1" applyBorder="1" applyAlignment="1">
      <alignment horizontal="center" vertical="center"/>
    </xf>
    <xf numFmtId="0" fontId="96" fillId="0" borderId="1" xfId="5" applyFont="1" applyBorder="1" applyAlignment="1">
      <alignment horizontal="right" vertical="center"/>
    </xf>
    <xf numFmtId="9" fontId="43" fillId="0" borderId="39" xfId="8" applyFont="1" applyBorder="1" applyAlignment="1">
      <alignment horizontal="center" vertical="center"/>
    </xf>
    <xf numFmtId="0" fontId="43" fillId="0" borderId="39" xfId="5" applyFont="1" applyBorder="1"/>
    <xf numFmtId="0" fontId="43" fillId="0" borderId="40" xfId="5" applyFont="1" applyBorder="1"/>
    <xf numFmtId="9" fontId="96" fillId="0" borderId="40" xfId="5" applyNumberFormat="1" applyFont="1" applyBorder="1" applyAlignment="1">
      <alignment horizontal="center" vertical="center"/>
    </xf>
    <xf numFmtId="0" fontId="2" fillId="0" borderId="41" xfId="5" applyBorder="1"/>
    <xf numFmtId="0" fontId="96" fillId="16" borderId="1" xfId="5" applyFont="1" applyFill="1" applyBorder="1" applyAlignment="1">
      <alignment horizontal="right" vertical="center"/>
    </xf>
    <xf numFmtId="0" fontId="96" fillId="16" borderId="1" xfId="5" applyFont="1" applyFill="1" applyBorder="1" applyAlignment="1">
      <alignment horizontal="left" vertical="center"/>
    </xf>
    <xf numFmtId="9" fontId="96" fillId="16" borderId="1" xfId="5" applyNumberFormat="1" applyFont="1" applyFill="1" applyBorder="1" applyAlignment="1">
      <alignment horizontal="center" vertical="center"/>
    </xf>
    <xf numFmtId="9" fontId="36" fillId="29" borderId="38" xfId="8" applyNumberFormat="1" applyFont="1" applyFill="1" applyBorder="1" applyAlignment="1">
      <alignment horizontal="center" vertical="center"/>
    </xf>
    <xf numFmtId="0" fontId="94" fillId="0" borderId="1" xfId="5" applyFont="1" applyBorder="1" applyAlignment="1">
      <alignment horizontal="center" vertical="center"/>
    </xf>
    <xf numFmtId="0" fontId="27" fillId="28" borderId="1" xfId="5" applyFont="1" applyFill="1" applyBorder="1" applyAlignment="1">
      <alignment vertical="center"/>
    </xf>
    <xf numFmtId="9" fontId="43" fillId="0" borderId="40" xfId="8" applyFont="1" applyBorder="1" applyAlignment="1">
      <alignment horizontal="center" vertical="center"/>
    </xf>
    <xf numFmtId="9" fontId="0" fillId="0" borderId="1" xfId="8" applyFont="1" applyBorder="1" applyAlignment="1">
      <alignment horizontal="center" vertical="center"/>
    </xf>
    <xf numFmtId="9" fontId="93" fillId="0" borderId="42" xfId="5" applyNumberFormat="1" applyFont="1" applyBorder="1" applyAlignment="1">
      <alignment horizontal="center" vertical="center"/>
    </xf>
    <xf numFmtId="0" fontId="2" fillId="0" borderId="1" xfId="5" applyBorder="1" applyAlignment="1">
      <alignment horizontal="center"/>
    </xf>
    <xf numFmtId="9" fontId="97" fillId="16" borderId="1" xfId="8" applyNumberFormat="1" applyFont="1" applyFill="1" applyBorder="1" applyAlignment="1">
      <alignment vertical="center" wrapText="1"/>
    </xf>
    <xf numFmtId="0" fontId="25" fillId="0" borderId="1" xfId="5" applyFont="1" applyBorder="1" applyAlignment="1">
      <alignment horizontal="center" vertical="center" wrapText="1"/>
    </xf>
    <xf numFmtId="0" fontId="24" fillId="0" borderId="1" xfId="5" applyFont="1" applyBorder="1" applyAlignment="1">
      <alignment vertical="center" wrapText="1"/>
    </xf>
    <xf numFmtId="0" fontId="98" fillId="0" borderId="1" xfId="5" applyFont="1" applyBorder="1"/>
    <xf numFmtId="0" fontId="25" fillId="0" borderId="1" xfId="5" applyFont="1" applyBorder="1"/>
    <xf numFmtId="0" fontId="24" fillId="0" borderId="1" xfId="5" applyFont="1" applyBorder="1"/>
    <xf numFmtId="0" fontId="99" fillId="16" borderId="1" xfId="5" applyFont="1" applyFill="1" applyBorder="1" applyAlignment="1">
      <alignment horizontal="left" vertical="center" wrapText="1"/>
    </xf>
    <xf numFmtId="0" fontId="53" fillId="16" borderId="1" xfId="5" applyFont="1" applyFill="1" applyBorder="1" applyAlignment="1">
      <alignment horizontal="center" vertical="center"/>
    </xf>
    <xf numFmtId="0" fontId="53" fillId="16" borderId="1" xfId="5" applyFont="1" applyFill="1" applyBorder="1" applyAlignment="1">
      <alignment vertical="center"/>
    </xf>
    <xf numFmtId="14" fontId="53" fillId="16" borderId="1" xfId="5" applyNumberFormat="1" applyFont="1" applyFill="1" applyBorder="1" applyAlignment="1">
      <alignment horizontal="center" vertical="center"/>
    </xf>
    <xf numFmtId="14" fontId="100" fillId="16" borderId="1" xfId="5" applyNumberFormat="1" applyFont="1" applyFill="1" applyBorder="1" applyAlignment="1">
      <alignment horizontal="center" vertical="center"/>
    </xf>
    <xf numFmtId="0" fontId="33" fillId="16" borderId="1" xfId="5" applyFont="1" applyFill="1" applyBorder="1" applyAlignment="1">
      <alignment horizontal="left" vertical="center" wrapText="1"/>
    </xf>
    <xf numFmtId="0" fontId="13" fillId="16" borderId="1" xfId="5" applyFont="1" applyFill="1" applyBorder="1" applyAlignment="1">
      <alignment vertical="center"/>
    </xf>
    <xf numFmtId="14" fontId="13" fillId="16" borderId="1" xfId="5" applyNumberFormat="1" applyFont="1" applyFill="1" applyBorder="1" applyAlignment="1">
      <alignment horizontal="center" vertical="center"/>
    </xf>
    <xf numFmtId="0" fontId="37" fillId="17" borderId="36" xfId="5" applyFont="1" applyFill="1" applyBorder="1" applyAlignment="1">
      <alignment horizontal="center" vertical="center" wrapText="1"/>
    </xf>
    <xf numFmtId="0" fontId="38" fillId="17" borderId="36" xfId="5" applyFont="1" applyFill="1" applyBorder="1" applyAlignment="1">
      <alignment horizontal="center" vertical="center" wrapText="1"/>
    </xf>
    <xf numFmtId="0" fontId="36" fillId="17" borderId="36" xfId="5" applyFont="1" applyFill="1" applyBorder="1" applyAlignment="1">
      <alignment horizontal="center" vertical="center" wrapText="1"/>
    </xf>
    <xf numFmtId="0" fontId="38" fillId="17" borderId="6" xfId="5" applyFont="1" applyFill="1" applyBorder="1" applyAlignment="1">
      <alignment horizontal="center" vertical="center" wrapText="1"/>
    </xf>
    <xf numFmtId="14" fontId="38" fillId="17" borderId="36" xfId="5" applyNumberFormat="1" applyFont="1" applyFill="1" applyBorder="1" applyAlignment="1">
      <alignment horizontal="center" vertical="center" wrapText="1"/>
    </xf>
    <xf numFmtId="0" fontId="35" fillId="16" borderId="1" xfId="6" applyFont="1" applyFill="1" applyBorder="1" applyAlignment="1">
      <alignment horizontal="center" vertical="center"/>
    </xf>
    <xf numFmtId="0" fontId="2" fillId="0" borderId="36" xfId="5" applyBorder="1" applyAlignment="1">
      <alignment horizontal="center" vertical="center" wrapText="1"/>
    </xf>
    <xf numFmtId="0" fontId="13" fillId="0" borderId="36" xfId="5" applyFont="1" applyBorder="1" applyAlignment="1">
      <alignment horizontal="center" vertical="center" wrapText="1"/>
    </xf>
    <xf numFmtId="0" fontId="62" fillId="0" borderId="36" xfId="5" applyFont="1" applyBorder="1" applyAlignment="1">
      <alignment horizontal="center" vertical="center" wrapText="1"/>
    </xf>
    <xf numFmtId="14" fontId="13" fillId="0" borderId="36" xfId="5" quotePrefix="1" applyNumberFormat="1" applyFont="1" applyBorder="1" applyAlignment="1">
      <alignment horizontal="center" vertical="center" wrapText="1"/>
    </xf>
    <xf numFmtId="0" fontId="13" fillId="0" borderId="6" xfId="5" applyFont="1" applyFill="1" applyBorder="1" applyAlignment="1" applyProtection="1">
      <alignment horizontal="center" vertical="center" wrapText="1"/>
      <protection locked="0"/>
    </xf>
    <xf numFmtId="0" fontId="33" fillId="0" borderId="1" xfId="5" applyFont="1" applyBorder="1" applyAlignment="1">
      <alignment horizontal="left" vertical="center" wrapText="1"/>
    </xf>
    <xf numFmtId="0" fontId="13" fillId="0" borderId="1" xfId="5" applyFont="1" applyBorder="1" applyAlignment="1">
      <alignment vertical="center"/>
    </xf>
    <xf numFmtId="14" fontId="13" fillId="0" borderId="1" xfId="5" applyNumberFormat="1" applyFont="1" applyBorder="1" applyAlignment="1">
      <alignment horizontal="center" vertical="center"/>
    </xf>
    <xf numFmtId="14" fontId="63" fillId="16" borderId="6" xfId="5" applyNumberFormat="1" applyFont="1" applyFill="1" applyBorder="1" applyAlignment="1">
      <alignment horizontal="center" vertical="center" wrapText="1"/>
    </xf>
    <xf numFmtId="14" fontId="63" fillId="16" borderId="22" xfId="5" applyNumberFormat="1" applyFont="1" applyFill="1" applyBorder="1" applyAlignment="1">
      <alignment horizontal="center" vertical="center" wrapText="1"/>
    </xf>
    <xf numFmtId="0" fontId="38" fillId="12" borderId="8" xfId="5" applyFont="1" applyFill="1" applyBorder="1" applyAlignment="1">
      <alignment horizontal="center" vertical="center" wrapText="1"/>
    </xf>
    <xf numFmtId="0" fontId="38" fillId="12" borderId="5" xfId="5" applyFont="1" applyFill="1" applyBorder="1" applyAlignment="1">
      <alignment horizontal="center" vertical="center" wrapText="1"/>
    </xf>
    <xf numFmtId="0" fontId="38" fillId="12" borderId="17" xfId="5" applyFont="1" applyFill="1" applyBorder="1" applyAlignment="1">
      <alignment horizontal="center" vertical="center" wrapText="1"/>
    </xf>
    <xf numFmtId="0" fontId="38" fillId="12" borderId="1" xfId="5" applyFont="1" applyFill="1" applyBorder="1" applyAlignment="1">
      <alignment horizontal="center" vertical="center" wrapText="1"/>
    </xf>
    <xf numFmtId="14" fontId="60" fillId="16" borderId="1" xfId="5" applyNumberFormat="1" applyFont="1" applyFill="1" applyBorder="1" applyAlignment="1">
      <alignment horizontal="center" vertical="center" wrapText="1"/>
    </xf>
    <xf numFmtId="0" fontId="39" fillId="21" borderId="18" xfId="6" applyFont="1" applyFill="1" applyBorder="1" applyAlignment="1">
      <alignment horizontal="center" vertical="center"/>
    </xf>
    <xf numFmtId="0" fontId="39" fillId="21" borderId="19" xfId="6" applyFont="1" applyFill="1" applyBorder="1" applyAlignment="1">
      <alignment horizontal="center" vertical="center"/>
    </xf>
    <xf numFmtId="0" fontId="39" fillId="21" borderId="20" xfId="6" applyFont="1" applyFill="1" applyBorder="1" applyAlignment="1">
      <alignment horizontal="center" vertical="center"/>
    </xf>
    <xf numFmtId="0" fontId="61" fillId="17" borderId="21" xfId="6" applyFont="1" applyFill="1" applyBorder="1" applyAlignment="1">
      <alignment horizontal="center" vertical="center"/>
    </xf>
    <xf numFmtId="0" fontId="61" fillId="17" borderId="6" xfId="6" applyFont="1" applyFill="1" applyBorder="1" applyAlignment="1">
      <alignment horizontal="center" vertical="center"/>
    </xf>
    <xf numFmtId="0" fontId="61" fillId="17" borderId="22" xfId="6" applyFont="1" applyFill="1" applyBorder="1" applyAlignment="1">
      <alignment horizontal="center" vertical="center"/>
    </xf>
    <xf numFmtId="0" fontId="58" fillId="0" borderId="11" xfId="5" applyFont="1" applyBorder="1" applyAlignment="1">
      <alignment horizontal="center" vertical="center" wrapText="1"/>
    </xf>
    <xf numFmtId="0" fontId="58" fillId="0" borderId="12" xfId="5" applyFont="1" applyBorder="1" applyAlignment="1">
      <alignment horizontal="center" vertical="center" wrapText="1"/>
    </xf>
    <xf numFmtId="0" fontId="61" fillId="18" borderId="17" xfId="6" applyFont="1" applyFill="1" applyBorder="1" applyAlignment="1">
      <alignment horizontal="center" vertical="center"/>
    </xf>
    <xf numFmtId="0" fontId="61" fillId="18" borderId="1" xfId="6" applyFont="1" applyFill="1" applyBorder="1" applyAlignment="1">
      <alignment horizontal="center" vertical="center"/>
    </xf>
    <xf numFmtId="0" fontId="61" fillId="18" borderId="15" xfId="6" applyFont="1" applyFill="1" applyBorder="1" applyAlignment="1">
      <alignment horizontal="center" vertical="center"/>
    </xf>
    <xf numFmtId="0" fontId="61" fillId="22" borderId="17" xfId="6" applyFont="1" applyFill="1" applyBorder="1" applyAlignment="1">
      <alignment horizontal="center" vertical="center"/>
    </xf>
    <xf numFmtId="0" fontId="61" fillId="22" borderId="1" xfId="6" applyFont="1" applyFill="1" applyBorder="1" applyAlignment="1">
      <alignment horizontal="center" vertical="center"/>
    </xf>
    <xf numFmtId="0" fontId="61" fillId="22" borderId="15" xfId="6" applyFont="1" applyFill="1" applyBorder="1" applyAlignment="1">
      <alignment horizontal="center" vertical="center"/>
    </xf>
    <xf numFmtId="14" fontId="63" fillId="16" borderId="24" xfId="5" applyNumberFormat="1" applyFont="1" applyFill="1" applyBorder="1" applyAlignment="1">
      <alignment horizontal="center" vertical="center" wrapText="1"/>
    </xf>
    <xf numFmtId="14" fontId="63" fillId="16" borderId="25" xfId="5" applyNumberFormat="1" applyFont="1" applyFill="1" applyBorder="1" applyAlignment="1">
      <alignment horizontal="center" vertical="center" wrapText="1"/>
    </xf>
    <xf numFmtId="0" fontId="38" fillId="13" borderId="17" xfId="6" applyFont="1" applyFill="1" applyBorder="1" applyAlignment="1">
      <alignment horizontal="center" vertical="center"/>
    </xf>
    <xf numFmtId="0" fontId="38" fillId="13" borderId="1" xfId="6" applyFont="1" applyFill="1" applyBorder="1" applyAlignment="1">
      <alignment horizontal="center" vertical="center"/>
    </xf>
    <xf numFmtId="0" fontId="38" fillId="13" borderId="15" xfId="6" applyFont="1" applyFill="1" applyBorder="1" applyAlignment="1">
      <alignment horizontal="center" vertical="center"/>
    </xf>
    <xf numFmtId="0" fontId="35" fillId="17" borderId="26" xfId="5" applyFont="1" applyFill="1" applyBorder="1" applyAlignment="1">
      <alignment horizontal="left" vertical="center" wrapText="1"/>
    </xf>
    <xf numFmtId="0" fontId="35" fillId="17" borderId="28" xfId="5" applyFont="1" applyFill="1" applyBorder="1" applyAlignment="1">
      <alignment horizontal="left" vertical="center" wrapText="1"/>
    </xf>
    <xf numFmtId="0" fontId="64" fillId="17" borderId="10" xfId="5" applyFont="1" applyFill="1" applyBorder="1" applyAlignment="1">
      <alignment horizontal="center" vertical="center" wrapText="1"/>
    </xf>
    <xf numFmtId="0" fontId="64" fillId="17" borderId="7" xfId="5" applyFont="1" applyFill="1" applyBorder="1" applyAlignment="1">
      <alignment horizontal="center" vertical="center" wrapText="1"/>
    </xf>
    <xf numFmtId="0" fontId="35" fillId="17" borderId="11" xfId="5" applyFont="1" applyFill="1" applyBorder="1" applyAlignment="1">
      <alignment horizontal="left" vertical="center" wrapText="1"/>
    </xf>
    <xf numFmtId="0" fontId="35" fillId="17" borderId="12" xfId="5" applyFont="1" applyFill="1" applyBorder="1" applyAlignment="1">
      <alignment horizontal="left" vertical="center" wrapText="1"/>
    </xf>
    <xf numFmtId="14" fontId="58" fillId="16" borderId="11" xfId="5" applyNumberFormat="1" applyFont="1" applyFill="1" applyBorder="1" applyAlignment="1">
      <alignment horizontal="center" vertical="center" wrapText="1"/>
    </xf>
    <xf numFmtId="14" fontId="58" fillId="16" borderId="12" xfId="5" applyNumberFormat="1" applyFont="1" applyFill="1" applyBorder="1" applyAlignment="1">
      <alignment horizontal="center" vertical="center" wrapText="1"/>
    </xf>
    <xf numFmtId="0" fontId="58" fillId="11" borderId="11" xfId="5" applyFont="1" applyFill="1" applyBorder="1" applyAlignment="1">
      <alignment horizontal="center" vertical="center" wrapText="1"/>
    </xf>
    <xf numFmtId="0" fontId="58" fillId="11" borderId="12" xfId="5" applyFont="1" applyFill="1" applyBorder="1" applyAlignment="1">
      <alignment horizontal="center" vertical="center" wrapText="1"/>
    </xf>
    <xf numFmtId="0" fontId="21" fillId="12" borderId="1" xfId="5" applyFont="1" applyFill="1" applyBorder="1" applyAlignment="1">
      <alignment horizontal="center" vertical="center"/>
    </xf>
    <xf numFmtId="0" fontId="67" fillId="16" borderId="1" xfId="6" applyFont="1" applyFill="1" applyBorder="1" applyAlignment="1">
      <alignment horizontal="center" vertical="center" wrapText="1"/>
    </xf>
    <xf numFmtId="0" fontId="22" fillId="16" borderId="1" xfId="5" applyFont="1" applyFill="1" applyBorder="1" applyAlignment="1">
      <alignment horizontal="center" vertical="center" wrapText="1"/>
    </xf>
    <xf numFmtId="0" fontId="67" fillId="16" borderId="30" xfId="6" applyFont="1" applyFill="1" applyBorder="1" applyAlignment="1">
      <alignment horizontal="center" vertical="center" wrapText="1"/>
    </xf>
    <xf numFmtId="0" fontId="21" fillId="12" borderId="1" xfId="5" applyFont="1" applyFill="1" applyBorder="1" applyAlignment="1">
      <alignment horizontal="center" vertical="center" wrapText="1"/>
    </xf>
    <xf numFmtId="0" fontId="42" fillId="0" borderId="11" xfId="5" applyFont="1" applyBorder="1" applyAlignment="1">
      <alignment horizontal="left" vertical="center"/>
    </xf>
    <xf numFmtId="0" fontId="42" fillId="0" borderId="12" xfId="5" applyFont="1" applyBorder="1" applyAlignment="1">
      <alignment horizontal="left" vertical="center"/>
    </xf>
    <xf numFmtId="0" fontId="42" fillId="0" borderId="13" xfId="5" applyFont="1" applyBorder="1" applyAlignment="1">
      <alignment horizontal="left" vertical="center"/>
    </xf>
    <xf numFmtId="0" fontId="38" fillId="12" borderId="6" xfId="5" applyFont="1" applyFill="1" applyBorder="1" applyAlignment="1">
      <alignment horizontal="center" vertical="center"/>
    </xf>
    <xf numFmtId="0" fontId="37" fillId="12" borderId="11" xfId="5" applyFont="1" applyFill="1" applyBorder="1" applyAlignment="1">
      <alignment horizontal="center" vertical="center"/>
    </xf>
    <xf numFmtId="0" fontId="37" fillId="12" borderId="12" xfId="5" applyFont="1" applyFill="1" applyBorder="1" applyAlignment="1">
      <alignment horizontal="center" vertical="center"/>
    </xf>
    <xf numFmtId="0" fontId="37" fillId="12" borderId="13" xfId="5" applyFont="1" applyFill="1" applyBorder="1" applyAlignment="1">
      <alignment horizontal="center" vertical="center"/>
    </xf>
    <xf numFmtId="0" fontId="38" fillId="12" borderId="11" xfId="5" applyFont="1" applyFill="1" applyBorder="1" applyAlignment="1">
      <alignment horizontal="center" vertical="center" wrapText="1"/>
    </xf>
    <xf numFmtId="0" fontId="38" fillId="12" borderId="12" xfId="5" applyFont="1" applyFill="1" applyBorder="1" applyAlignment="1">
      <alignment horizontal="center" vertical="center" wrapText="1"/>
    </xf>
    <xf numFmtId="0" fontId="38" fillId="12" borderId="13" xfId="5" applyFont="1" applyFill="1" applyBorder="1" applyAlignment="1">
      <alignment horizontal="center" vertical="center" wrapText="1"/>
    </xf>
    <xf numFmtId="0" fontId="101" fillId="12" borderId="1" xfId="5" applyFont="1" applyFill="1" applyBorder="1" applyAlignment="1">
      <alignment horizontal="center" vertical="center" wrapText="1"/>
    </xf>
    <xf numFmtId="0" fontId="89" fillId="12" borderId="43" xfId="5" applyFont="1" applyFill="1" applyBorder="1" applyAlignment="1">
      <alignment horizontal="center" vertical="center"/>
    </xf>
    <xf numFmtId="0" fontId="89" fillId="12" borderId="1" xfId="5" applyFont="1" applyFill="1" applyBorder="1" applyAlignment="1">
      <alignment horizontal="center" vertical="center"/>
    </xf>
    <xf numFmtId="0" fontId="89" fillId="12" borderId="44" xfId="5" applyFont="1" applyFill="1" applyBorder="1" applyAlignment="1">
      <alignment horizontal="center" vertical="center"/>
    </xf>
    <xf numFmtId="0" fontId="38" fillId="30" borderId="43" xfId="6" applyFont="1" applyFill="1" applyBorder="1" applyAlignment="1">
      <alignment horizontal="center" vertical="center"/>
    </xf>
    <xf numFmtId="0" fontId="38" fillId="30" borderId="1" xfId="6" applyFont="1" applyFill="1" applyBorder="1" applyAlignment="1">
      <alignment horizontal="center" vertical="center"/>
    </xf>
    <xf numFmtId="0" fontId="38" fillId="30" borderId="44" xfId="6" applyFont="1" applyFill="1" applyBorder="1" applyAlignment="1">
      <alignment horizontal="center" vertical="center"/>
    </xf>
    <xf numFmtId="0" fontId="38" fillId="19" borderId="1" xfId="5"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cellXfs>
  <cellStyles count="9">
    <cellStyle name="Insatisfaisant 2" xfId="3"/>
    <cellStyle name="Lien hypertexte" xfId="7" builtinId="8"/>
    <cellStyle name="Neutre 2" xfId="4"/>
    <cellStyle name="Normal" xfId="0" builtinId="0"/>
    <cellStyle name="Normal 2" xfId="5"/>
    <cellStyle name="Normal 2 2" xfId="6"/>
    <cellStyle name="Pourcentage" xfId="1" builtinId="5"/>
    <cellStyle name="Pourcentage 2" xfId="8"/>
    <cellStyle name="Satisfaisant 2" xfId="2"/>
  </cellStyles>
  <dxfs count="100">
    <dxf>
      <fill>
        <patternFill patternType="lightUp"/>
      </fill>
    </dxf>
    <dxf>
      <fill>
        <patternFill>
          <bgColor rgb="FFFF66FF"/>
        </patternFill>
      </fill>
    </dxf>
    <dxf>
      <fill>
        <patternFill>
          <bgColor rgb="FFFF0000"/>
        </patternFill>
      </fill>
    </dxf>
    <dxf>
      <fill>
        <patternFill>
          <bgColor theme="0" tint="-0.14996795556505021"/>
        </patternFill>
      </fill>
    </dxf>
    <dxf>
      <fill>
        <patternFill>
          <bgColor rgb="FF92D050"/>
        </patternFill>
      </fill>
    </dxf>
    <dxf>
      <font>
        <color theme="0"/>
      </font>
      <fill>
        <patternFill>
          <bgColor rgb="FFFF00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92D050"/>
        </patternFill>
      </fill>
    </dxf>
    <dxf>
      <fill>
        <patternFill>
          <bgColor rgb="FFFFFF00"/>
        </patternFill>
      </fill>
    </dxf>
    <dxf>
      <font>
        <b val="0"/>
        <i val="0"/>
        <strike val="0"/>
        <condense val="0"/>
        <extend val="0"/>
        <outline val="0"/>
        <shadow val="0"/>
        <u val="none"/>
        <vertAlign val="baseline"/>
        <sz val="10"/>
        <color theme="1"/>
        <name val="Tw Cen MT"/>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w Cen MT"/>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w Cen MT"/>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w Cen MT"/>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0"/>
        <color theme="1"/>
        <name val="Tw Cen MT"/>
        <scheme val="minor"/>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Tw Cen MT"/>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w Cen MT"/>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border outline="0">
        <right style="thin">
          <color indexed="64"/>
        </right>
      </border>
    </dxf>
    <dxf>
      <font>
        <color rgb="FFFF0000"/>
      </font>
      <fill>
        <patternFill patternType="solid">
          <bgColor theme="0" tint="-0.14996795556505021"/>
        </patternFill>
      </fill>
    </dxf>
    <dxf>
      <font>
        <color rgb="FFFF0000"/>
      </font>
      <fill>
        <patternFill>
          <bgColor theme="0" tint="-0.14996795556505021"/>
        </patternFill>
      </fill>
    </dxf>
    <dxf>
      <fill>
        <patternFill patternType="solid">
          <bgColor rgb="FFB0F2E2"/>
        </patternFill>
      </fill>
    </dxf>
    <dxf>
      <fill>
        <patternFill>
          <bgColor rgb="FFFFCC99"/>
        </patternFill>
      </fill>
    </dxf>
    <dxf>
      <fill>
        <patternFill patternType="solid">
          <bgColor rgb="FFFFCCFF"/>
        </patternFill>
      </fill>
    </dxf>
    <dxf>
      <font>
        <b/>
        <i val="0"/>
        <strike val="0"/>
        <condense val="0"/>
        <extend val="0"/>
        <outline val="0"/>
        <shadow val="0"/>
        <u val="none"/>
        <vertAlign val="baseline"/>
        <sz val="10"/>
        <color theme="0"/>
        <name val="Tw Cen MT"/>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Tw Cen MT"/>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w Cen MT"/>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Tw Cen MT"/>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Tw Cen MT"/>
        <scheme val="minor"/>
      </font>
      <fill>
        <patternFill patternType="none">
          <fgColor indexed="64"/>
          <bgColor indexed="6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Tw Cen MT"/>
        <scheme val="minor"/>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1"/>
        <name val="Tw Cen MT"/>
        <scheme val="minor"/>
      </font>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fill>
        <patternFill patternType="none">
          <fgColor indexed="64"/>
          <bgColor indexed="65"/>
        </patternFill>
      </fill>
    </dxf>
    <dxf>
      <fill>
        <patternFill patternType="solid">
          <fgColor rgb="FF002060"/>
          <bgColor rgb="FF000000"/>
        </patternFill>
      </fill>
    </dxf>
    <dxf>
      <border outline="0">
        <left style="thin">
          <color indexed="64"/>
        </left>
      </border>
    </dxf>
    <dxf>
      <fill>
        <patternFill patternType="solid">
          <bgColor rgb="FFB0F2E2"/>
        </patternFill>
      </fill>
    </dxf>
    <dxf>
      <fill>
        <patternFill>
          <bgColor rgb="FFFFCC99"/>
        </patternFill>
      </fill>
    </dxf>
    <dxf>
      <fill>
        <patternFill patternType="solid">
          <bgColor rgb="FFFFCCFF"/>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ill>
        <patternFill>
          <bgColor rgb="FF92D050"/>
        </patternFill>
      </fill>
    </dxf>
    <dxf>
      <font>
        <color theme="0"/>
      </font>
      <fill>
        <patternFill>
          <bgColor rgb="FFFF0000"/>
        </patternFill>
      </fill>
    </dxf>
    <dxf>
      <fill>
        <patternFill>
          <bgColor rgb="FFFFFF00"/>
        </patternFill>
      </fill>
    </dxf>
    <dxf>
      <fill>
        <patternFill>
          <bgColor rgb="FFFFC000"/>
        </patternFill>
      </fill>
    </dxf>
    <dxf>
      <font>
        <b/>
        <color theme="1"/>
      </font>
      <border>
        <bottom style="thin">
          <color theme="9"/>
        </bottom>
        <vertical/>
        <horizontal/>
      </border>
    </dxf>
    <dxf>
      <font>
        <color theme="1"/>
      </font>
      <fill>
        <patternFill>
          <bgColor rgb="FFFFFFFF"/>
        </patternFill>
      </fill>
      <border diagonalUp="0">
        <left style="thin">
          <color rgb="FFFF5050"/>
        </left>
        <right style="thin">
          <color rgb="FFFF5050"/>
        </right>
        <top style="thin">
          <color rgb="FFFF5050"/>
        </top>
        <bottom style="thin">
          <color rgb="FFFF5050"/>
        </bottom>
        <vertical/>
        <horizontal/>
      </border>
    </dxf>
    <dxf>
      <font>
        <b/>
        <color theme="1"/>
      </font>
      <border>
        <bottom style="thin">
          <color theme="9"/>
        </bottom>
        <vertical/>
        <horizontal/>
      </border>
    </dxf>
    <dxf>
      <font>
        <color theme="1"/>
      </font>
      <fill>
        <patternFill>
          <bgColor rgb="FFFFFFFF"/>
        </patternFill>
      </fill>
      <border diagonalUp="0">
        <left style="thin">
          <color rgb="FFFF5050"/>
        </left>
        <right style="thin">
          <color rgb="FFFF5050"/>
        </right>
        <top style="thin">
          <color rgb="FFFF5050"/>
        </top>
        <bottom style="thin">
          <color rgb="FFFF5050"/>
        </bottom>
        <vertical/>
        <horizontal/>
      </border>
    </dxf>
    <dxf>
      <font>
        <b/>
        <color theme="1"/>
      </font>
      <border>
        <bottom style="thin">
          <color theme="9"/>
        </bottom>
        <vertical/>
        <horizontal/>
      </border>
    </dxf>
    <dxf>
      <font>
        <color theme="1"/>
      </font>
      <fill>
        <patternFill>
          <bgColor rgb="FFFFFFFF"/>
        </patternFill>
      </fill>
      <border diagonalUp="0">
        <left style="thin">
          <color rgb="FFFF5050"/>
        </left>
        <right style="thin">
          <color rgb="FFFF5050"/>
        </right>
        <top style="thin">
          <color rgb="FFFF5050"/>
        </top>
        <bottom style="thin">
          <color rgb="FFFF5050"/>
        </bottom>
        <vertical/>
        <horizontal/>
      </border>
    </dxf>
    <dxf>
      <font>
        <b/>
        <color theme="1"/>
      </font>
      <border>
        <bottom style="thin">
          <color theme="9"/>
        </bottom>
        <vertical/>
        <horizontal/>
      </border>
    </dxf>
    <dxf>
      <font>
        <color theme="1"/>
      </font>
      <fill>
        <patternFill>
          <bgColor rgb="FFFFFFFF"/>
        </patternFill>
      </fill>
      <border diagonalUp="0">
        <left style="thin">
          <color rgb="FFFF5050"/>
        </left>
        <right style="thin">
          <color rgb="FFFF5050"/>
        </right>
        <top style="thin">
          <color rgb="FFFF5050"/>
        </top>
        <bottom style="thin">
          <color rgb="FFFF5050"/>
        </bottom>
        <vertical/>
        <horizontal/>
      </border>
    </dxf>
  </dxfs>
  <tableStyles count="4" defaultTableStyle="TableStyleMedium2" defaultPivotStyle="PivotStyleLight16">
    <tableStyle name="SlicerStyleDark6 2" pivot="0" table="0" count="10">
      <tableStyleElement type="wholeTable" dxfId="99"/>
      <tableStyleElement type="headerRow" dxfId="98"/>
    </tableStyle>
    <tableStyle name="SlicerStyleDark6 2 2" pivot="0" table="0" count="10">
      <tableStyleElement type="wholeTable" dxfId="97"/>
      <tableStyleElement type="headerRow" dxfId="96"/>
    </tableStyle>
    <tableStyle name="SlicerStyleDark6 2 3" pivot="0" table="0" count="10">
      <tableStyleElement type="wholeTable" dxfId="95"/>
      <tableStyleElement type="headerRow" dxfId="94"/>
    </tableStyle>
    <tableStyle name="SlicerStyleDark6 2 4" pivot="0" table="0" count="10">
      <tableStyleElement type="wholeTable" dxfId="93"/>
      <tableStyleElement type="headerRow" dxfId="92"/>
    </tableStyle>
  </tableStyles>
  <colors>
    <mruColors>
      <color rgb="FFA5DDFC"/>
    </mruColors>
  </colors>
  <extLst>
    <ext xmlns:x14="http://schemas.microsoft.com/office/spreadsheetml/2009/9/main" uri="{46F421CA-312F-682f-3DD2-61675219B42D}">
      <x14:dxfs count="32">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9" tint="-0.249977111117893"/>
          </font>
          <fill>
            <patternFill patternType="solid">
              <fgColor theme="9" tint="0.59999389629810485"/>
              <bgColor theme="9" tint="0.59999389629810485"/>
            </patternFill>
          </fill>
          <border>
            <left style="thin">
              <color theme="9" tint="0.59999389629810485"/>
            </left>
            <right style="thin">
              <color theme="9" tint="0.59999389629810485"/>
            </right>
            <top style="thin">
              <color theme="9" tint="0.59999389629810485"/>
            </top>
            <bottom style="thin">
              <color theme="9" tint="0.59999389629810485"/>
            </bottom>
            <vertical/>
            <horizontal/>
          </border>
        </dxf>
        <dxf>
          <font>
            <color theme="0"/>
          </font>
          <fill>
            <patternFill patternType="solid">
              <fgColor rgb="FFFF5050"/>
              <bgColor rgb="FFFF5050"/>
            </patternFill>
          </fill>
          <border>
            <left style="thin">
              <color theme="9"/>
            </left>
            <right style="thin">
              <color theme="9"/>
            </right>
            <top style="thin">
              <color theme="9"/>
            </top>
            <bottom style="thin">
              <color theme="9"/>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9" tint="-0.249977111117893"/>
          </font>
          <fill>
            <patternFill patternType="solid">
              <fgColor theme="9" tint="0.59999389629810485"/>
              <bgColor theme="9" tint="0.59999389629810485"/>
            </patternFill>
          </fill>
          <border>
            <left style="thin">
              <color theme="9" tint="0.59999389629810485"/>
            </left>
            <right style="thin">
              <color theme="9" tint="0.59999389629810485"/>
            </right>
            <top style="thin">
              <color theme="9" tint="0.59999389629810485"/>
            </top>
            <bottom style="thin">
              <color theme="9" tint="0.59999389629810485"/>
            </bottom>
            <vertical/>
            <horizontal/>
          </border>
        </dxf>
        <dxf>
          <font>
            <color theme="0"/>
          </font>
          <fill>
            <patternFill patternType="solid">
              <fgColor rgb="FFFF5050"/>
              <bgColor rgb="FFFF5050"/>
            </patternFill>
          </fill>
          <border>
            <left style="thin">
              <color theme="9"/>
            </left>
            <right style="thin">
              <color theme="9"/>
            </right>
            <top style="thin">
              <color theme="9"/>
            </top>
            <bottom style="thin">
              <color theme="9"/>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9" tint="-0.249977111117893"/>
          </font>
          <fill>
            <patternFill patternType="solid">
              <fgColor theme="9" tint="0.59999389629810485"/>
              <bgColor theme="9" tint="0.59999389629810485"/>
            </patternFill>
          </fill>
          <border>
            <left style="thin">
              <color theme="9" tint="0.59999389629810485"/>
            </left>
            <right style="thin">
              <color theme="9" tint="0.59999389629810485"/>
            </right>
            <top style="thin">
              <color theme="9" tint="0.59999389629810485"/>
            </top>
            <bottom style="thin">
              <color theme="9" tint="0.59999389629810485"/>
            </bottom>
            <vertical/>
            <horizontal/>
          </border>
        </dxf>
        <dxf>
          <font>
            <color theme="0"/>
          </font>
          <fill>
            <patternFill patternType="solid">
              <fgColor rgb="FFFF5050"/>
              <bgColor rgb="FFFF5050"/>
            </patternFill>
          </fill>
          <border>
            <left style="thin">
              <color theme="9"/>
            </left>
            <right style="thin">
              <color theme="9"/>
            </right>
            <top style="thin">
              <color theme="9"/>
            </top>
            <bottom style="thin">
              <color theme="9"/>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9" tint="-0.249977111117893"/>
          </font>
          <fill>
            <patternFill patternType="solid">
              <fgColor theme="9" tint="0.59999389629810485"/>
              <bgColor theme="9" tint="0.59999389629810485"/>
            </patternFill>
          </fill>
          <border>
            <left style="thin">
              <color theme="9" tint="0.59999389629810485"/>
            </left>
            <right style="thin">
              <color theme="9" tint="0.59999389629810485"/>
            </right>
            <top style="thin">
              <color theme="9" tint="0.59999389629810485"/>
            </top>
            <bottom style="thin">
              <color theme="9" tint="0.59999389629810485"/>
            </bottom>
            <vertical/>
            <horizontal/>
          </border>
        </dxf>
        <dxf>
          <font>
            <color theme="0"/>
          </font>
          <fill>
            <patternFill patternType="solid">
              <fgColor rgb="FFFF5050"/>
              <bgColor rgb="FFFF5050"/>
            </patternFill>
          </fill>
          <border>
            <left style="thin">
              <color theme="9"/>
            </left>
            <right style="thin">
              <color theme="9"/>
            </right>
            <top style="thin">
              <color theme="9"/>
            </top>
            <bottom style="thin">
              <color theme="9"/>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6 2">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Dark6 2 2">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Dark6 2 3">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Dark6 2 4">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07/relationships/slicerCache" Target="slicerCaches/slicerCache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31139921422494"/>
          <c:y val="0.20484314215353866"/>
          <c:w val="0.49246064213790752"/>
          <c:h val="0.73875302200487436"/>
        </c:manualLayout>
      </c:layout>
      <c:radarChart>
        <c:radarStyle val="filled"/>
        <c:varyColors val="0"/>
        <c:ser>
          <c:idx val="1"/>
          <c:order val="0"/>
          <c:tx>
            <c:strRef>
              <c:f>Résultats!$E$9</c:f>
              <c:strCache>
                <c:ptCount val="1"/>
                <c:pt idx="0">
                  <c:v>Zone 4</c:v>
                </c:pt>
              </c:strCache>
            </c:strRef>
          </c:tx>
          <c:spPr>
            <a:solidFill>
              <a:srgbClr val="00B050"/>
            </a:solidFill>
            <a:ln>
              <a:noFill/>
            </a:ln>
            <a:effectLst/>
          </c:spPr>
          <c:cat>
            <c:numRef>
              <c:extLst>
                <c:ext xmlns:c15="http://schemas.microsoft.com/office/drawing/2012/chart" uri="{02D57815-91ED-43cb-92C2-25804820EDAC}">
                  <c15:fullRef>
                    <c15:sqref>Résultats!$B$10:$B$24</c15:sqref>
                  </c15:fullRef>
                </c:ext>
              </c:extLst>
              <c:f>(Résultats!$B$11:$B$13,Résultats!$B$15:$B$16,Résultats!$B$18:$B$21,Résultats!$B$23:$B$24)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cat>
          <c:val>
            <c:numRef>
              <c:extLst>
                <c:ext xmlns:c15="http://schemas.microsoft.com/office/drawing/2012/chart" uri="{02D57815-91ED-43cb-92C2-25804820EDAC}">
                  <c15:fullRef>
                    <c15:sqref>Résultats!$E$10:$E$24</c15:sqref>
                  </c15:fullRef>
                </c:ext>
              </c:extLst>
              <c:f>(Résultats!$E$11:$E$13,Résultats!$E$15:$E$16,Résultats!$E$18:$E$21,Résultats!$E$23:$E$24)</c:f>
              <c:numCache>
                <c:formatCode>0%</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0-7354-4FB9-8CF5-C8F65F2B27B1}"/>
            </c:ext>
          </c:extLst>
        </c:ser>
        <c:ser>
          <c:idx val="2"/>
          <c:order val="1"/>
          <c:tx>
            <c:strRef>
              <c:f>Résultats!$F$9</c:f>
              <c:strCache>
                <c:ptCount val="1"/>
                <c:pt idx="0">
                  <c:v>Zone 3</c:v>
                </c:pt>
              </c:strCache>
            </c:strRef>
          </c:tx>
          <c:spPr>
            <a:solidFill>
              <a:srgbClr val="FFFF00"/>
            </a:solidFill>
            <a:ln>
              <a:noFill/>
            </a:ln>
            <a:effectLst/>
          </c:spPr>
          <c:cat>
            <c:numRef>
              <c:extLst>
                <c:ext xmlns:c15="http://schemas.microsoft.com/office/drawing/2012/chart" uri="{02D57815-91ED-43cb-92C2-25804820EDAC}">
                  <c15:fullRef>
                    <c15:sqref>Résultats!$B$10:$B$24</c15:sqref>
                  </c15:fullRef>
                </c:ext>
              </c:extLst>
              <c:f>(Résultats!$B$11:$B$13,Résultats!$B$15:$B$16,Résultats!$B$18:$B$21,Résultats!$B$23:$B$24)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cat>
          <c:val>
            <c:numRef>
              <c:extLst>
                <c:ext xmlns:c15="http://schemas.microsoft.com/office/drawing/2012/chart" uri="{02D57815-91ED-43cb-92C2-25804820EDAC}">
                  <c15:fullRef>
                    <c15:sqref>Résultats!$F$10:$F$24</c15:sqref>
                  </c15:fullRef>
                </c:ext>
              </c:extLst>
              <c:f>(Résultats!$F$11:$F$13,Résultats!$F$15:$F$16,Résultats!$F$18:$F$21,Résultats!$F$23:$F$24)</c:f>
              <c:numCache>
                <c:formatCode>0%</c:formatCode>
                <c:ptCount val="11"/>
                <c:pt idx="0">
                  <c:v>0.9</c:v>
                </c:pt>
                <c:pt idx="1">
                  <c:v>0.9</c:v>
                </c:pt>
                <c:pt idx="2">
                  <c:v>0.9</c:v>
                </c:pt>
                <c:pt idx="3">
                  <c:v>0.9</c:v>
                </c:pt>
                <c:pt idx="4">
                  <c:v>0.9</c:v>
                </c:pt>
                <c:pt idx="5">
                  <c:v>0.9</c:v>
                </c:pt>
                <c:pt idx="6">
                  <c:v>0.9</c:v>
                </c:pt>
                <c:pt idx="7">
                  <c:v>0.9</c:v>
                </c:pt>
                <c:pt idx="8">
                  <c:v>0.9</c:v>
                </c:pt>
                <c:pt idx="9">
                  <c:v>0.9</c:v>
                </c:pt>
                <c:pt idx="10">
                  <c:v>0.9</c:v>
                </c:pt>
              </c:numCache>
            </c:numRef>
          </c:val>
          <c:extLst>
            <c:ext xmlns:c16="http://schemas.microsoft.com/office/drawing/2014/chart" uri="{C3380CC4-5D6E-409C-BE32-E72D297353CC}">
              <c16:uniqueId val="{00000001-7354-4FB9-8CF5-C8F65F2B27B1}"/>
            </c:ext>
          </c:extLst>
        </c:ser>
        <c:ser>
          <c:idx val="3"/>
          <c:order val="2"/>
          <c:tx>
            <c:strRef>
              <c:f>Résultats!$G$9</c:f>
              <c:strCache>
                <c:ptCount val="1"/>
                <c:pt idx="0">
                  <c:v>Zone 2</c:v>
                </c:pt>
              </c:strCache>
            </c:strRef>
          </c:tx>
          <c:spPr>
            <a:solidFill>
              <a:srgbClr val="FFC000"/>
            </a:solidFill>
            <a:ln>
              <a:noFill/>
            </a:ln>
            <a:effectLst/>
          </c:spPr>
          <c:cat>
            <c:numRef>
              <c:extLst>
                <c:ext xmlns:c15="http://schemas.microsoft.com/office/drawing/2012/chart" uri="{02D57815-91ED-43cb-92C2-25804820EDAC}">
                  <c15:fullRef>
                    <c15:sqref>Résultats!$B$10:$B$24</c15:sqref>
                  </c15:fullRef>
                </c:ext>
              </c:extLst>
              <c:f>(Résultats!$B$11:$B$13,Résultats!$B$15:$B$16,Résultats!$B$18:$B$21,Résultats!$B$23:$B$24)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cat>
          <c:val>
            <c:numRef>
              <c:extLst>
                <c:ext xmlns:c15="http://schemas.microsoft.com/office/drawing/2012/chart" uri="{02D57815-91ED-43cb-92C2-25804820EDAC}">
                  <c15:fullRef>
                    <c15:sqref>Résultats!$G$10:$G$24</c15:sqref>
                  </c15:fullRef>
                </c:ext>
              </c:extLst>
              <c:f>(Résultats!$G$11:$G$13,Résultats!$G$15:$G$16,Résultats!$G$18:$G$21,Résultats!$G$23:$G$24)</c:f>
              <c:numCache>
                <c:formatCode>0%</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7354-4FB9-8CF5-C8F65F2B27B1}"/>
            </c:ext>
          </c:extLst>
        </c:ser>
        <c:ser>
          <c:idx val="4"/>
          <c:order val="3"/>
          <c:tx>
            <c:strRef>
              <c:f>Résultats!$H$9</c:f>
              <c:strCache>
                <c:ptCount val="1"/>
                <c:pt idx="0">
                  <c:v>Zone 1</c:v>
                </c:pt>
              </c:strCache>
            </c:strRef>
          </c:tx>
          <c:spPr>
            <a:solidFill>
              <a:srgbClr val="FF0000"/>
            </a:solidFill>
            <a:ln>
              <a:noFill/>
            </a:ln>
            <a:effectLst/>
          </c:spPr>
          <c:cat>
            <c:numRef>
              <c:extLst>
                <c:ext xmlns:c15="http://schemas.microsoft.com/office/drawing/2012/chart" uri="{02D57815-91ED-43cb-92C2-25804820EDAC}">
                  <c15:fullRef>
                    <c15:sqref>Résultats!$B$10:$B$24</c15:sqref>
                  </c15:fullRef>
                </c:ext>
              </c:extLst>
              <c:f>(Résultats!$B$11:$B$13,Résultats!$B$15:$B$16,Résultats!$B$18:$B$21,Résultats!$B$23:$B$24)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cat>
          <c:val>
            <c:numRef>
              <c:extLst>
                <c:ext xmlns:c15="http://schemas.microsoft.com/office/drawing/2012/chart" uri="{02D57815-91ED-43cb-92C2-25804820EDAC}">
                  <c15:fullRef>
                    <c15:sqref>Résultats!$H$10:$H$24</c15:sqref>
                  </c15:fullRef>
                </c:ext>
              </c:extLst>
              <c:f>(Résultats!$H$11:$H$13,Résultats!$H$15:$H$16,Résultats!$H$18:$H$21,Résultats!$H$23:$H$24)</c:f>
              <c:numCache>
                <c:formatCode>0%</c:formatCode>
                <c:ptCount val="11"/>
                <c:pt idx="0">
                  <c:v>0.2</c:v>
                </c:pt>
                <c:pt idx="1">
                  <c:v>0.2</c:v>
                </c:pt>
                <c:pt idx="2">
                  <c:v>0.2</c:v>
                </c:pt>
                <c:pt idx="3">
                  <c:v>0.2</c:v>
                </c:pt>
                <c:pt idx="4">
                  <c:v>0.2</c:v>
                </c:pt>
                <c:pt idx="5">
                  <c:v>0.2</c:v>
                </c:pt>
                <c:pt idx="6">
                  <c:v>0.2</c:v>
                </c:pt>
                <c:pt idx="7">
                  <c:v>0.2</c:v>
                </c:pt>
                <c:pt idx="8">
                  <c:v>0.2</c:v>
                </c:pt>
                <c:pt idx="9">
                  <c:v>0.2</c:v>
                </c:pt>
                <c:pt idx="10">
                  <c:v>0.2</c:v>
                </c:pt>
              </c:numCache>
            </c:numRef>
          </c:val>
          <c:extLst>
            <c:ext xmlns:c16="http://schemas.microsoft.com/office/drawing/2014/chart" uri="{C3380CC4-5D6E-409C-BE32-E72D297353CC}">
              <c16:uniqueId val="{00000003-7354-4FB9-8CF5-C8F65F2B27B1}"/>
            </c:ext>
          </c:extLst>
        </c:ser>
        <c:ser>
          <c:idx val="5"/>
          <c:order val="4"/>
          <c:tx>
            <c:strRef>
              <c:f>Résultats!$D$9</c:f>
              <c:strCache>
                <c:ptCount val="1"/>
                <c:pt idx="0">
                  <c:v>Niveau de conformité</c:v>
                </c:pt>
              </c:strCache>
            </c:strRef>
          </c:tx>
          <c:spPr>
            <a:noFill/>
            <a:ln w="25400">
              <a:solidFill>
                <a:sysClr val="windowText" lastClr="000000"/>
              </a:solidFill>
            </a:ln>
            <a:effectLst/>
          </c:spPr>
          <c:cat>
            <c:numRef>
              <c:extLst>
                <c:ext xmlns:c15="http://schemas.microsoft.com/office/drawing/2012/chart" uri="{02D57815-91ED-43cb-92C2-25804820EDAC}">
                  <c15:fullRef>
                    <c15:sqref>Résultats!$B$10:$B$24</c15:sqref>
                  </c15:fullRef>
                </c:ext>
              </c:extLst>
              <c:f>(Résultats!$B$11:$B$13,Résultats!$B$15:$B$16,Résultats!$B$18:$B$21,Résultats!$B$23:$B$24)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cat>
          <c:val>
            <c:numRef>
              <c:extLst>
                <c:ext xmlns:c15="http://schemas.microsoft.com/office/drawing/2012/chart" uri="{02D57815-91ED-43cb-92C2-25804820EDAC}">
                  <c15:fullRef>
                    <c15:sqref>Résultats!$D$10:$D$24</c15:sqref>
                  </c15:fullRef>
                </c:ext>
              </c:extLst>
              <c:f>(Résultats!$D$11:$D$13,Résultats!$D$15:$D$16,Résultats!$D$18:$D$21,Résultats!$D$23:$D$24)</c:f>
              <c:numCache>
                <c:formatCode>0%</c:formatCode>
                <c:ptCount val="11"/>
                <c:pt idx="0">
                  <c:v>0</c:v>
                </c:pt>
                <c:pt idx="1">
                  <c:v>0</c:v>
                </c:pt>
                <c:pt idx="2">
                  <c:v>-1</c:v>
                </c:pt>
                <c:pt idx="3">
                  <c:v>2</c:v>
                </c:pt>
                <c:pt idx="4">
                  <c:v>1.3333333333333333</c:v>
                </c:pt>
                <c:pt idx="5">
                  <c:v>0</c:v>
                </c:pt>
                <c:pt idx="6">
                  <c:v>0</c:v>
                </c:pt>
                <c:pt idx="7">
                  <c:v>0</c:v>
                </c:pt>
                <c:pt idx="8">
                  <c:v>0</c:v>
                </c:pt>
                <c:pt idx="9">
                  <c:v>0</c:v>
                </c:pt>
                <c:pt idx="10">
                  <c:v>1.3333333333333333</c:v>
                </c:pt>
              </c:numCache>
            </c:numRef>
          </c:val>
          <c:extLst>
            <c:ext xmlns:c16="http://schemas.microsoft.com/office/drawing/2014/chart" uri="{C3380CC4-5D6E-409C-BE32-E72D297353CC}">
              <c16:uniqueId val="{00000004-7354-4FB9-8CF5-C8F65F2B27B1}"/>
            </c:ext>
          </c:extLst>
        </c:ser>
        <c:dLbls>
          <c:showLegendKey val="0"/>
          <c:showVal val="0"/>
          <c:showCatName val="0"/>
          <c:showSerName val="0"/>
          <c:showPercent val="0"/>
          <c:showBubbleSize val="0"/>
        </c:dLbls>
        <c:axId val="372792880"/>
        <c:axId val="372795792"/>
      </c:radarChart>
      <c:catAx>
        <c:axId val="37279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372795792"/>
        <c:crosses val="autoZero"/>
        <c:auto val="1"/>
        <c:lblAlgn val="ctr"/>
        <c:lblOffset val="100"/>
        <c:noMultiLvlLbl val="0"/>
      </c:catAx>
      <c:valAx>
        <c:axId val="372795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37279288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031139921422494"/>
          <c:y val="0.20484314215353866"/>
          <c:w val="0.49246064213790752"/>
          <c:h val="0.73875302200487436"/>
        </c:manualLayout>
      </c:layout>
      <c:radarChart>
        <c:radarStyle val="filled"/>
        <c:varyColors val="0"/>
        <c:ser>
          <c:idx val="1"/>
          <c:order val="0"/>
          <c:tx>
            <c:strRef>
              <c:f>Résultats!$N$9</c:f>
              <c:strCache>
                <c:ptCount val="1"/>
                <c:pt idx="0">
                  <c:v>Zone 4</c:v>
                </c:pt>
              </c:strCache>
            </c:strRef>
          </c:tx>
          <c:spPr>
            <a:solidFill>
              <a:srgbClr val="00B050"/>
            </a:solidFill>
            <a:ln>
              <a:noFill/>
            </a:ln>
            <a:effectLst/>
          </c:spPr>
          <c:cat>
            <c:strRef>
              <c:extLst>
                <c:ext xmlns:c15="http://schemas.microsoft.com/office/drawing/2012/chart" uri="{02D57815-91ED-43cb-92C2-25804820EDAC}">
                  <c15:fullRef>
                    <c15:sqref>Résultats!$K$10:$K$19</c15:sqref>
                  </c15:fullRef>
                </c:ext>
              </c:extLst>
              <c:f>(Résultats!$K$11:$K$14,Résultats!$K$16:$K$18)</c:f>
              <c:strCache>
                <c:ptCount val="7"/>
                <c:pt idx="0">
                  <c:v>#REF!</c:v>
                </c:pt>
                <c:pt idx="1">
                  <c:v>#REF!</c:v>
                </c:pt>
                <c:pt idx="2">
                  <c:v>#REF!</c:v>
                </c:pt>
                <c:pt idx="3">
                  <c:v>#REF!</c:v>
                </c:pt>
                <c:pt idx="4">
                  <c:v>#REF!</c:v>
                </c:pt>
                <c:pt idx="5">
                  <c:v>#REF!</c:v>
                </c:pt>
                <c:pt idx="6">
                  <c:v>MAITRISE DU RISQUE INFECTIEUX</c:v>
                </c:pt>
              </c:strCache>
            </c:strRef>
          </c:cat>
          <c:val>
            <c:numRef>
              <c:extLst>
                <c:ext xmlns:c15="http://schemas.microsoft.com/office/drawing/2012/chart" uri="{02D57815-91ED-43cb-92C2-25804820EDAC}">
                  <c15:fullRef>
                    <c15:sqref>Résultats!$N$10:$N$24</c15:sqref>
                  </c15:fullRef>
                </c:ext>
              </c:extLst>
              <c:f>(Résultats!$N$11:$N$14,Résultats!$N$16:$N$18)</c:f>
              <c:numCache>
                <c:formatCode>0%</c:formatCode>
                <c:ptCount val="7"/>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0-C7AC-4F08-9F9F-30FC2789004E}"/>
            </c:ext>
          </c:extLst>
        </c:ser>
        <c:ser>
          <c:idx val="2"/>
          <c:order val="1"/>
          <c:tx>
            <c:strRef>
              <c:f>Résultats!$O$9</c:f>
              <c:strCache>
                <c:ptCount val="1"/>
                <c:pt idx="0">
                  <c:v>Zone 3</c:v>
                </c:pt>
              </c:strCache>
            </c:strRef>
          </c:tx>
          <c:spPr>
            <a:solidFill>
              <a:srgbClr val="FFFF00"/>
            </a:solidFill>
            <a:ln>
              <a:noFill/>
            </a:ln>
            <a:effectLst/>
          </c:spPr>
          <c:cat>
            <c:strRef>
              <c:extLst>
                <c:ext xmlns:c15="http://schemas.microsoft.com/office/drawing/2012/chart" uri="{02D57815-91ED-43cb-92C2-25804820EDAC}">
                  <c15:fullRef>
                    <c15:sqref>Résultats!$K$10:$K$19</c15:sqref>
                  </c15:fullRef>
                </c:ext>
              </c:extLst>
              <c:f>(Résultats!$K$11:$K$14,Résultats!$K$16:$K$18)</c:f>
              <c:strCache>
                <c:ptCount val="7"/>
                <c:pt idx="0">
                  <c:v>#REF!</c:v>
                </c:pt>
                <c:pt idx="1">
                  <c:v>#REF!</c:v>
                </c:pt>
                <c:pt idx="2">
                  <c:v>#REF!</c:v>
                </c:pt>
                <c:pt idx="3">
                  <c:v>#REF!</c:v>
                </c:pt>
                <c:pt idx="4">
                  <c:v>#REF!</c:v>
                </c:pt>
                <c:pt idx="5">
                  <c:v>#REF!</c:v>
                </c:pt>
                <c:pt idx="6">
                  <c:v>MAITRISE DU RISQUE INFECTIEUX</c:v>
                </c:pt>
              </c:strCache>
            </c:strRef>
          </c:cat>
          <c:val>
            <c:numRef>
              <c:extLst>
                <c:ext xmlns:c15="http://schemas.microsoft.com/office/drawing/2012/chart" uri="{02D57815-91ED-43cb-92C2-25804820EDAC}">
                  <c15:fullRef>
                    <c15:sqref>Résultats!$O$10:$O$24</c15:sqref>
                  </c15:fullRef>
                </c:ext>
              </c:extLst>
              <c:f>(Résultats!$O$11:$O$14,Résultats!$O$16:$O$18)</c:f>
              <c:numCache>
                <c:formatCode>0%</c:formatCode>
                <c:ptCount val="7"/>
                <c:pt idx="0">
                  <c:v>0.9</c:v>
                </c:pt>
                <c:pt idx="1">
                  <c:v>0.9</c:v>
                </c:pt>
                <c:pt idx="2">
                  <c:v>0.9</c:v>
                </c:pt>
                <c:pt idx="3">
                  <c:v>0.9</c:v>
                </c:pt>
                <c:pt idx="4">
                  <c:v>0.9</c:v>
                </c:pt>
                <c:pt idx="5">
                  <c:v>0.9</c:v>
                </c:pt>
                <c:pt idx="6">
                  <c:v>0.9</c:v>
                </c:pt>
              </c:numCache>
            </c:numRef>
          </c:val>
          <c:extLst>
            <c:ext xmlns:c16="http://schemas.microsoft.com/office/drawing/2014/chart" uri="{C3380CC4-5D6E-409C-BE32-E72D297353CC}">
              <c16:uniqueId val="{00000001-C7AC-4F08-9F9F-30FC2789004E}"/>
            </c:ext>
          </c:extLst>
        </c:ser>
        <c:ser>
          <c:idx val="3"/>
          <c:order val="2"/>
          <c:tx>
            <c:strRef>
              <c:f>Résultats!$P$9</c:f>
              <c:strCache>
                <c:ptCount val="1"/>
                <c:pt idx="0">
                  <c:v>Zone 2</c:v>
                </c:pt>
              </c:strCache>
            </c:strRef>
          </c:tx>
          <c:spPr>
            <a:solidFill>
              <a:srgbClr val="FFC000"/>
            </a:solidFill>
            <a:ln>
              <a:noFill/>
            </a:ln>
            <a:effectLst/>
          </c:spPr>
          <c:cat>
            <c:strRef>
              <c:extLst>
                <c:ext xmlns:c15="http://schemas.microsoft.com/office/drawing/2012/chart" uri="{02D57815-91ED-43cb-92C2-25804820EDAC}">
                  <c15:fullRef>
                    <c15:sqref>Résultats!$K$10:$K$19</c15:sqref>
                  </c15:fullRef>
                </c:ext>
              </c:extLst>
              <c:f>(Résultats!$K$11:$K$14,Résultats!$K$16:$K$18)</c:f>
              <c:strCache>
                <c:ptCount val="7"/>
                <c:pt idx="0">
                  <c:v>#REF!</c:v>
                </c:pt>
                <c:pt idx="1">
                  <c:v>#REF!</c:v>
                </c:pt>
                <c:pt idx="2">
                  <c:v>#REF!</c:v>
                </c:pt>
                <c:pt idx="3">
                  <c:v>#REF!</c:v>
                </c:pt>
                <c:pt idx="4">
                  <c:v>#REF!</c:v>
                </c:pt>
                <c:pt idx="5">
                  <c:v>#REF!</c:v>
                </c:pt>
                <c:pt idx="6">
                  <c:v>MAITRISE DU RISQUE INFECTIEUX</c:v>
                </c:pt>
              </c:strCache>
            </c:strRef>
          </c:cat>
          <c:val>
            <c:numRef>
              <c:extLst>
                <c:ext xmlns:c15="http://schemas.microsoft.com/office/drawing/2012/chart" uri="{02D57815-91ED-43cb-92C2-25804820EDAC}">
                  <c15:fullRef>
                    <c15:sqref>Résultats!$P$10:$P$24</c15:sqref>
                  </c15:fullRef>
                </c:ext>
              </c:extLst>
              <c:f>(Résultats!$P$11:$P$14,Résultats!$P$16:$P$18)</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2-C7AC-4F08-9F9F-30FC2789004E}"/>
            </c:ext>
          </c:extLst>
        </c:ser>
        <c:ser>
          <c:idx val="4"/>
          <c:order val="3"/>
          <c:tx>
            <c:strRef>
              <c:f>Résultats!$Q$9</c:f>
              <c:strCache>
                <c:ptCount val="1"/>
                <c:pt idx="0">
                  <c:v>Zone 1</c:v>
                </c:pt>
              </c:strCache>
            </c:strRef>
          </c:tx>
          <c:spPr>
            <a:solidFill>
              <a:srgbClr val="FF0000"/>
            </a:solidFill>
            <a:ln>
              <a:noFill/>
            </a:ln>
            <a:effectLst/>
          </c:spPr>
          <c:cat>
            <c:strRef>
              <c:extLst>
                <c:ext xmlns:c15="http://schemas.microsoft.com/office/drawing/2012/chart" uri="{02D57815-91ED-43cb-92C2-25804820EDAC}">
                  <c15:fullRef>
                    <c15:sqref>Résultats!$K$10:$K$19</c15:sqref>
                  </c15:fullRef>
                </c:ext>
              </c:extLst>
              <c:f>(Résultats!$K$11:$K$14,Résultats!$K$16:$K$18)</c:f>
              <c:strCache>
                <c:ptCount val="7"/>
                <c:pt idx="0">
                  <c:v>#REF!</c:v>
                </c:pt>
                <c:pt idx="1">
                  <c:v>#REF!</c:v>
                </c:pt>
                <c:pt idx="2">
                  <c:v>#REF!</c:v>
                </c:pt>
                <c:pt idx="3">
                  <c:v>#REF!</c:v>
                </c:pt>
                <c:pt idx="4">
                  <c:v>#REF!</c:v>
                </c:pt>
                <c:pt idx="5">
                  <c:v>#REF!</c:v>
                </c:pt>
                <c:pt idx="6">
                  <c:v>MAITRISE DU RISQUE INFECTIEUX</c:v>
                </c:pt>
              </c:strCache>
            </c:strRef>
          </c:cat>
          <c:val>
            <c:numRef>
              <c:extLst>
                <c:ext xmlns:c15="http://schemas.microsoft.com/office/drawing/2012/chart" uri="{02D57815-91ED-43cb-92C2-25804820EDAC}">
                  <c15:fullRef>
                    <c15:sqref>Résultats!$Q$10:$Q$24</c15:sqref>
                  </c15:fullRef>
                </c:ext>
              </c:extLst>
              <c:f>(Résultats!$Q$11:$Q$14,Résultats!$Q$16:$Q$18)</c:f>
              <c:numCache>
                <c:formatCode>0%</c:formatCode>
                <c:ptCount val="7"/>
                <c:pt idx="0">
                  <c:v>0.2</c:v>
                </c:pt>
                <c:pt idx="1">
                  <c:v>0.2</c:v>
                </c:pt>
                <c:pt idx="2">
                  <c:v>0.2</c:v>
                </c:pt>
                <c:pt idx="3">
                  <c:v>0.2</c:v>
                </c:pt>
                <c:pt idx="4">
                  <c:v>0.2</c:v>
                </c:pt>
                <c:pt idx="5">
                  <c:v>0.2</c:v>
                </c:pt>
                <c:pt idx="6">
                  <c:v>0.2</c:v>
                </c:pt>
              </c:numCache>
            </c:numRef>
          </c:val>
          <c:extLst>
            <c:ext xmlns:c16="http://schemas.microsoft.com/office/drawing/2014/chart" uri="{C3380CC4-5D6E-409C-BE32-E72D297353CC}">
              <c16:uniqueId val="{00000003-C7AC-4F08-9F9F-30FC2789004E}"/>
            </c:ext>
          </c:extLst>
        </c:ser>
        <c:ser>
          <c:idx val="5"/>
          <c:order val="4"/>
          <c:tx>
            <c:strRef>
              <c:f>Résultats!$M$9</c:f>
              <c:strCache>
                <c:ptCount val="1"/>
                <c:pt idx="0">
                  <c:v>Niveau de conformité</c:v>
                </c:pt>
              </c:strCache>
            </c:strRef>
          </c:tx>
          <c:spPr>
            <a:noFill/>
            <a:ln w="25400">
              <a:solidFill>
                <a:sysClr val="windowText" lastClr="000000"/>
              </a:solidFill>
            </a:ln>
            <a:effectLst/>
          </c:spPr>
          <c:cat>
            <c:strRef>
              <c:extLst>
                <c:ext xmlns:c15="http://schemas.microsoft.com/office/drawing/2012/chart" uri="{02D57815-91ED-43cb-92C2-25804820EDAC}">
                  <c15:fullRef>
                    <c15:sqref>Résultats!$K$10:$K$19</c15:sqref>
                  </c15:fullRef>
                </c:ext>
              </c:extLst>
              <c:f>(Résultats!$K$11:$K$14,Résultats!$K$16:$K$18)</c:f>
              <c:strCache>
                <c:ptCount val="7"/>
                <c:pt idx="0">
                  <c:v>#REF!</c:v>
                </c:pt>
                <c:pt idx="1">
                  <c:v>#REF!</c:v>
                </c:pt>
                <c:pt idx="2">
                  <c:v>#REF!</c:v>
                </c:pt>
                <c:pt idx="3">
                  <c:v>#REF!</c:v>
                </c:pt>
                <c:pt idx="4">
                  <c:v>#REF!</c:v>
                </c:pt>
                <c:pt idx="5">
                  <c:v>#REF!</c:v>
                </c:pt>
                <c:pt idx="6">
                  <c:v>MAITRISE DU RISQUE INFECTIEUX</c:v>
                </c:pt>
              </c:strCache>
            </c:strRef>
          </c:cat>
          <c:val>
            <c:numRef>
              <c:extLst>
                <c:ext xmlns:c15="http://schemas.microsoft.com/office/drawing/2012/chart" uri="{02D57815-91ED-43cb-92C2-25804820EDAC}">
                  <c15:fullRef>
                    <c15:sqref>Résultats!$M$10:$M$19</c15:sqref>
                  </c15:fullRef>
                </c:ext>
              </c:extLst>
              <c:f>(Résultats!$M$11:$M$14,Résultats!$M$16:$M$18)</c:f>
              <c:numCache>
                <c:formatCode>General</c:formatCode>
                <c:ptCount val="7"/>
                <c:pt idx="0">
                  <c:v>1</c:v>
                </c:pt>
                <c:pt idx="1">
                  <c:v>0</c:v>
                </c:pt>
                <c:pt idx="2" formatCode="0%">
                  <c:v>0</c:v>
                </c:pt>
                <c:pt idx="3">
                  <c:v>0</c:v>
                </c:pt>
                <c:pt idx="4">
                  <c:v>0</c:v>
                </c:pt>
                <c:pt idx="5">
                  <c:v>0</c:v>
                </c:pt>
                <c:pt idx="6" formatCode="0%">
                  <c:v>0</c:v>
                </c:pt>
              </c:numCache>
            </c:numRef>
          </c:val>
          <c:extLst>
            <c:ext xmlns:c16="http://schemas.microsoft.com/office/drawing/2014/chart" uri="{C3380CC4-5D6E-409C-BE32-E72D297353CC}">
              <c16:uniqueId val="{00000004-C7AC-4F08-9F9F-30FC2789004E}"/>
            </c:ext>
          </c:extLst>
        </c:ser>
        <c:dLbls>
          <c:showLegendKey val="0"/>
          <c:showVal val="0"/>
          <c:showCatName val="0"/>
          <c:showSerName val="0"/>
          <c:showPercent val="0"/>
          <c:showBubbleSize val="0"/>
        </c:dLbls>
        <c:axId val="372792880"/>
        <c:axId val="372795792"/>
      </c:radarChart>
      <c:catAx>
        <c:axId val="37279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fr-FR"/>
          </a:p>
        </c:txPr>
        <c:crossAx val="372795792"/>
        <c:crosses val="autoZero"/>
        <c:auto val="1"/>
        <c:lblAlgn val="ctr"/>
        <c:lblOffset val="100"/>
        <c:noMultiLvlLbl val="0"/>
      </c:catAx>
      <c:valAx>
        <c:axId val="372795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372792880"/>
        <c:crosses val="autoZero"/>
        <c:crossBetween val="between"/>
        <c:majorUnit val="0.2"/>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90133</xdr:colOff>
      <xdr:row>0</xdr:row>
      <xdr:rowOff>81310</xdr:rowOff>
    </xdr:from>
    <xdr:to>
      <xdr:col>1</xdr:col>
      <xdr:colOff>2509025</xdr:colOff>
      <xdr:row>1</xdr:row>
      <xdr:rowOff>799203</xdr:rowOff>
    </xdr:to>
    <xdr:pic>
      <xdr:nvPicPr>
        <xdr:cNvPr id="2" name="Image 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xdr:blipFill>
      <xdr:spPr bwMode="auto">
        <a:xfrm>
          <a:off x="814033" y="81310"/>
          <a:ext cx="2418892" cy="908393"/>
        </a:xfrm>
        <a:prstGeom prst="rect">
          <a:avLst/>
        </a:prstGeom>
      </xdr:spPr>
    </xdr:pic>
    <xdr:clientData/>
  </xdr:twoCellAnchor>
  <xdr:twoCellAnchor editAs="oneCell">
    <xdr:from>
      <xdr:col>1</xdr:col>
      <xdr:colOff>8769970</xdr:colOff>
      <xdr:row>40</xdr:row>
      <xdr:rowOff>34847</xdr:rowOff>
    </xdr:from>
    <xdr:to>
      <xdr:col>1</xdr:col>
      <xdr:colOff>16453540</xdr:colOff>
      <xdr:row>40</xdr:row>
      <xdr:rowOff>1904999</xdr:rowOff>
    </xdr:to>
    <xdr:pic>
      <xdr:nvPicPr>
        <xdr:cNvPr id="3" name="Image 2">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2"/>
        <a:srcRect l="24267" t="38397" r="42066" b="47035"/>
        <a:stretch/>
      </xdr:blipFill>
      <xdr:spPr>
        <a:xfrm>
          <a:off x="9493870" y="31629272"/>
          <a:ext cx="7683570" cy="1870152"/>
        </a:xfrm>
        <a:prstGeom prst="rect">
          <a:avLst/>
        </a:prstGeom>
      </xdr:spPr>
    </xdr:pic>
    <xdr:clientData/>
  </xdr:twoCellAnchor>
  <xdr:twoCellAnchor>
    <xdr:from>
      <xdr:col>1</xdr:col>
      <xdr:colOff>58080</xdr:colOff>
      <xdr:row>39</xdr:row>
      <xdr:rowOff>69694</xdr:rowOff>
    </xdr:from>
    <xdr:to>
      <xdr:col>1</xdr:col>
      <xdr:colOff>650488</xdr:colOff>
      <xdr:row>39</xdr:row>
      <xdr:rowOff>662102</xdr:rowOff>
    </xdr:to>
    <xdr:sp macro="" textlink="">
      <xdr:nvSpPr>
        <xdr:cNvPr id="4" name="Ellipse 3">
          <a:extLst>
            <a:ext uri="{FF2B5EF4-FFF2-40B4-BE49-F238E27FC236}">
              <a16:creationId xmlns:a16="http://schemas.microsoft.com/office/drawing/2014/main" id="{00000000-0008-0000-0100-000003000000}"/>
            </a:ext>
          </a:extLst>
        </xdr:cNvPr>
        <xdr:cNvSpPr/>
      </xdr:nvSpPr>
      <xdr:spPr>
        <a:xfrm>
          <a:off x="781980" y="30930694"/>
          <a:ext cx="592408" cy="592408"/>
        </a:xfrm>
        <a:prstGeom prst="ellipse">
          <a:avLst/>
        </a:prstGeom>
        <a:solidFill>
          <a:srgbClr val="FF5050"/>
        </a:solidFill>
        <a:ln>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t>1</a:t>
          </a:r>
        </a:p>
      </xdr:txBody>
    </xdr:sp>
    <xdr:clientData/>
  </xdr:twoCellAnchor>
  <xdr:twoCellAnchor>
    <xdr:from>
      <xdr:col>1</xdr:col>
      <xdr:colOff>58080</xdr:colOff>
      <xdr:row>42</xdr:row>
      <xdr:rowOff>69694</xdr:rowOff>
    </xdr:from>
    <xdr:to>
      <xdr:col>1</xdr:col>
      <xdr:colOff>650488</xdr:colOff>
      <xdr:row>42</xdr:row>
      <xdr:rowOff>662102</xdr:rowOff>
    </xdr:to>
    <xdr:sp macro="" textlink="">
      <xdr:nvSpPr>
        <xdr:cNvPr id="5" name="Ellipse 4">
          <a:extLst>
            <a:ext uri="{FF2B5EF4-FFF2-40B4-BE49-F238E27FC236}">
              <a16:creationId xmlns:a16="http://schemas.microsoft.com/office/drawing/2014/main" id="{00000000-0008-0000-0100-000006000000}"/>
            </a:ext>
          </a:extLst>
        </xdr:cNvPr>
        <xdr:cNvSpPr/>
      </xdr:nvSpPr>
      <xdr:spPr>
        <a:xfrm>
          <a:off x="781980" y="33950119"/>
          <a:ext cx="592408" cy="592408"/>
        </a:xfrm>
        <a:prstGeom prst="ellipse">
          <a:avLst/>
        </a:prstGeom>
        <a:solidFill>
          <a:srgbClr val="FF5050"/>
        </a:solidFill>
        <a:ln>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t>2</a:t>
          </a:r>
        </a:p>
      </xdr:txBody>
    </xdr:sp>
    <xdr:clientData/>
  </xdr:twoCellAnchor>
  <xdr:twoCellAnchor editAs="oneCell">
    <xdr:from>
      <xdr:col>1</xdr:col>
      <xdr:colOff>7248292</xdr:colOff>
      <xdr:row>43</xdr:row>
      <xdr:rowOff>1521677</xdr:rowOff>
    </xdr:from>
    <xdr:to>
      <xdr:col>1</xdr:col>
      <xdr:colOff>9827012</xdr:colOff>
      <xdr:row>43</xdr:row>
      <xdr:rowOff>3020122</xdr:rowOff>
    </xdr:to>
    <xdr:pic>
      <xdr:nvPicPr>
        <xdr:cNvPr id="6" name="Image 5">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74831" t="38284" r="11066" b="47147"/>
        <a:stretch/>
      </xdr:blipFill>
      <xdr:spPr>
        <a:xfrm>
          <a:off x="7972192" y="36135527"/>
          <a:ext cx="2578720" cy="1498445"/>
        </a:xfrm>
        <a:prstGeom prst="rect">
          <a:avLst/>
        </a:prstGeom>
      </xdr:spPr>
    </xdr:pic>
    <xdr:clientData/>
  </xdr:twoCellAnchor>
  <xdr:twoCellAnchor>
    <xdr:from>
      <xdr:col>1</xdr:col>
      <xdr:colOff>58080</xdr:colOff>
      <xdr:row>44</xdr:row>
      <xdr:rowOff>69694</xdr:rowOff>
    </xdr:from>
    <xdr:to>
      <xdr:col>1</xdr:col>
      <xdr:colOff>650488</xdr:colOff>
      <xdr:row>44</xdr:row>
      <xdr:rowOff>662102</xdr:rowOff>
    </xdr:to>
    <xdr:sp macro="" textlink="">
      <xdr:nvSpPr>
        <xdr:cNvPr id="7" name="Ellipse 6">
          <a:extLst>
            <a:ext uri="{FF2B5EF4-FFF2-40B4-BE49-F238E27FC236}">
              <a16:creationId xmlns:a16="http://schemas.microsoft.com/office/drawing/2014/main" id="{00000000-0008-0000-0100-000009000000}"/>
            </a:ext>
          </a:extLst>
        </xdr:cNvPr>
        <xdr:cNvSpPr/>
      </xdr:nvSpPr>
      <xdr:spPr>
        <a:xfrm>
          <a:off x="781980" y="38960269"/>
          <a:ext cx="592408" cy="592408"/>
        </a:xfrm>
        <a:prstGeom prst="ellipse">
          <a:avLst/>
        </a:prstGeom>
        <a:solidFill>
          <a:srgbClr val="FF5050"/>
        </a:solidFill>
        <a:ln>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t>3</a:t>
          </a:r>
        </a:p>
      </xdr:txBody>
    </xdr:sp>
    <xdr:clientData/>
  </xdr:twoCellAnchor>
  <xdr:twoCellAnchor>
    <xdr:from>
      <xdr:col>1</xdr:col>
      <xdr:colOff>58080</xdr:colOff>
      <xdr:row>47</xdr:row>
      <xdr:rowOff>69694</xdr:rowOff>
    </xdr:from>
    <xdr:to>
      <xdr:col>1</xdr:col>
      <xdr:colOff>650488</xdr:colOff>
      <xdr:row>47</xdr:row>
      <xdr:rowOff>662102</xdr:rowOff>
    </xdr:to>
    <xdr:sp macro="" textlink="">
      <xdr:nvSpPr>
        <xdr:cNvPr id="8" name="Ellipse 7">
          <a:extLst>
            <a:ext uri="{FF2B5EF4-FFF2-40B4-BE49-F238E27FC236}">
              <a16:creationId xmlns:a16="http://schemas.microsoft.com/office/drawing/2014/main" id="{00000000-0008-0000-0100-00000B000000}"/>
            </a:ext>
          </a:extLst>
        </xdr:cNvPr>
        <xdr:cNvSpPr/>
      </xdr:nvSpPr>
      <xdr:spPr>
        <a:xfrm>
          <a:off x="781980" y="41074819"/>
          <a:ext cx="592408" cy="592408"/>
        </a:xfrm>
        <a:prstGeom prst="ellipse">
          <a:avLst/>
        </a:prstGeom>
        <a:solidFill>
          <a:srgbClr val="FF5050"/>
        </a:solidFill>
        <a:ln>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t>4</a:t>
          </a:r>
        </a:p>
      </xdr:txBody>
    </xdr:sp>
    <xdr:clientData/>
  </xdr:twoCellAnchor>
  <xdr:twoCellAnchor>
    <xdr:from>
      <xdr:col>1</xdr:col>
      <xdr:colOff>58080</xdr:colOff>
      <xdr:row>48</xdr:row>
      <xdr:rowOff>69694</xdr:rowOff>
    </xdr:from>
    <xdr:to>
      <xdr:col>1</xdr:col>
      <xdr:colOff>650488</xdr:colOff>
      <xdr:row>48</xdr:row>
      <xdr:rowOff>662102</xdr:rowOff>
    </xdr:to>
    <xdr:sp macro="" textlink="">
      <xdr:nvSpPr>
        <xdr:cNvPr id="9" name="Ellipse 8">
          <a:extLst>
            <a:ext uri="{FF2B5EF4-FFF2-40B4-BE49-F238E27FC236}">
              <a16:creationId xmlns:a16="http://schemas.microsoft.com/office/drawing/2014/main" id="{00000000-0008-0000-0100-00000C000000}"/>
            </a:ext>
          </a:extLst>
        </xdr:cNvPr>
        <xdr:cNvSpPr/>
      </xdr:nvSpPr>
      <xdr:spPr>
        <a:xfrm>
          <a:off x="781980" y="41808244"/>
          <a:ext cx="592408" cy="592408"/>
        </a:xfrm>
        <a:prstGeom prst="ellipse">
          <a:avLst/>
        </a:prstGeom>
        <a:solidFill>
          <a:srgbClr val="FF5050"/>
        </a:solidFill>
        <a:ln>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t>5</a:t>
          </a:r>
        </a:p>
      </xdr:txBody>
    </xdr:sp>
    <xdr:clientData/>
  </xdr:twoCellAnchor>
  <xdr:twoCellAnchor>
    <xdr:from>
      <xdr:col>1</xdr:col>
      <xdr:colOff>1452563</xdr:colOff>
      <xdr:row>53</xdr:row>
      <xdr:rowOff>500061</xdr:rowOff>
    </xdr:from>
    <xdr:to>
      <xdr:col>1</xdr:col>
      <xdr:colOff>16832787</xdr:colOff>
      <xdr:row>92</xdr:row>
      <xdr:rowOff>110577</xdr:rowOff>
    </xdr:to>
    <xdr:sp macro="" textlink="">
      <xdr:nvSpPr>
        <xdr:cNvPr id="10" name="ZoneTexte 9"/>
        <xdr:cNvSpPr txBox="1"/>
      </xdr:nvSpPr>
      <xdr:spPr>
        <a:xfrm rot="19970741">
          <a:off x="2166938" y="43934061"/>
          <a:ext cx="15380224" cy="9659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800">
              <a:ln>
                <a:solidFill>
                  <a:schemeClr val="bg1">
                    <a:lumMod val="50000"/>
                  </a:schemeClr>
                </a:solidFill>
              </a:ln>
              <a:solidFill>
                <a:schemeClr val="bg1">
                  <a:lumMod val="75000"/>
                  <a:alpha val="42000"/>
                </a:schemeClr>
              </a:solidFill>
            </a:rPr>
            <a:t>Document de travail</a:t>
          </a:r>
        </a:p>
      </xdr:txBody>
    </xdr:sp>
    <xdr:clientData/>
  </xdr:twoCellAnchor>
  <xdr:twoCellAnchor>
    <xdr:from>
      <xdr:col>1</xdr:col>
      <xdr:colOff>3667125</xdr:colOff>
      <xdr:row>7</xdr:row>
      <xdr:rowOff>1238251</xdr:rowOff>
    </xdr:from>
    <xdr:to>
      <xdr:col>4</xdr:col>
      <xdr:colOff>640286</xdr:colOff>
      <xdr:row>22</xdr:row>
      <xdr:rowOff>2634704</xdr:rowOff>
    </xdr:to>
    <xdr:sp macro="" textlink="">
      <xdr:nvSpPr>
        <xdr:cNvPr id="11" name="ZoneTexte 10"/>
        <xdr:cNvSpPr txBox="1"/>
      </xdr:nvSpPr>
      <xdr:spPr>
        <a:xfrm rot="19970741">
          <a:off x="4381500" y="3619501"/>
          <a:ext cx="15380224" cy="9659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800">
              <a:ln>
                <a:solidFill>
                  <a:schemeClr val="bg1">
                    <a:lumMod val="50000"/>
                  </a:schemeClr>
                </a:solidFill>
              </a:ln>
              <a:solidFill>
                <a:schemeClr val="bg1">
                  <a:lumMod val="75000"/>
                  <a:alpha val="42000"/>
                </a:schemeClr>
              </a:solidFill>
            </a:rPr>
            <a:t>Document de travail</a:t>
          </a:r>
        </a:p>
      </xdr:txBody>
    </xdr:sp>
    <xdr:clientData/>
  </xdr:twoCellAnchor>
  <xdr:twoCellAnchor>
    <xdr:from>
      <xdr:col>1</xdr:col>
      <xdr:colOff>2500313</xdr:colOff>
      <xdr:row>22</xdr:row>
      <xdr:rowOff>3619499</xdr:rowOff>
    </xdr:from>
    <xdr:to>
      <xdr:col>3</xdr:col>
      <xdr:colOff>187849</xdr:colOff>
      <xdr:row>29</xdr:row>
      <xdr:rowOff>4301578</xdr:rowOff>
    </xdr:to>
    <xdr:sp macro="" textlink="">
      <xdr:nvSpPr>
        <xdr:cNvPr id="12" name="ZoneTexte 11"/>
        <xdr:cNvSpPr txBox="1"/>
      </xdr:nvSpPr>
      <xdr:spPr>
        <a:xfrm rot="19970741">
          <a:off x="3214688" y="14263687"/>
          <a:ext cx="15380224" cy="9659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800">
              <a:ln>
                <a:solidFill>
                  <a:schemeClr val="bg1">
                    <a:lumMod val="50000"/>
                  </a:schemeClr>
                </a:solidFill>
              </a:ln>
              <a:solidFill>
                <a:schemeClr val="bg1">
                  <a:lumMod val="75000"/>
                  <a:alpha val="42000"/>
                </a:schemeClr>
              </a:solidFill>
            </a:rPr>
            <a:t>Document de travail</a:t>
          </a:r>
        </a:p>
      </xdr:txBody>
    </xdr:sp>
    <xdr:clientData/>
  </xdr:twoCellAnchor>
  <xdr:twoCellAnchor>
    <xdr:from>
      <xdr:col>1</xdr:col>
      <xdr:colOff>2762251</xdr:colOff>
      <xdr:row>30</xdr:row>
      <xdr:rowOff>1524000</xdr:rowOff>
    </xdr:from>
    <xdr:to>
      <xdr:col>3</xdr:col>
      <xdr:colOff>449787</xdr:colOff>
      <xdr:row>43</xdr:row>
      <xdr:rowOff>563016</xdr:rowOff>
    </xdr:to>
    <xdr:sp macro="" textlink="">
      <xdr:nvSpPr>
        <xdr:cNvPr id="13" name="ZoneTexte 12"/>
        <xdr:cNvSpPr txBox="1"/>
      </xdr:nvSpPr>
      <xdr:spPr>
        <a:xfrm rot="19970741">
          <a:off x="3476626" y="25503188"/>
          <a:ext cx="15380224" cy="9659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800">
              <a:ln>
                <a:solidFill>
                  <a:schemeClr val="bg1">
                    <a:lumMod val="50000"/>
                  </a:schemeClr>
                </a:solidFill>
              </a:ln>
              <a:solidFill>
                <a:schemeClr val="bg1">
                  <a:lumMod val="75000"/>
                  <a:alpha val="42000"/>
                </a:schemeClr>
              </a:solidFill>
            </a:rPr>
            <a:t>Document de travail</a:t>
          </a:r>
        </a:p>
      </xdr:txBody>
    </xdr:sp>
    <xdr:clientData/>
  </xdr:twoCellAnchor>
  <xdr:twoCellAnchor>
    <xdr:from>
      <xdr:col>1</xdr:col>
      <xdr:colOff>3071814</xdr:colOff>
      <xdr:row>43</xdr:row>
      <xdr:rowOff>714375</xdr:rowOff>
    </xdr:from>
    <xdr:to>
      <xdr:col>4</xdr:col>
      <xdr:colOff>44975</xdr:colOff>
      <xdr:row>57</xdr:row>
      <xdr:rowOff>110579</xdr:rowOff>
    </xdr:to>
    <xdr:sp macro="" textlink="">
      <xdr:nvSpPr>
        <xdr:cNvPr id="14" name="ZoneTexte 13"/>
        <xdr:cNvSpPr txBox="1"/>
      </xdr:nvSpPr>
      <xdr:spPr>
        <a:xfrm rot="19970741">
          <a:off x="3786189" y="35313938"/>
          <a:ext cx="15380224" cy="9659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800">
              <a:ln>
                <a:solidFill>
                  <a:schemeClr val="bg1">
                    <a:lumMod val="50000"/>
                  </a:schemeClr>
                </a:solidFill>
              </a:ln>
              <a:solidFill>
                <a:schemeClr val="bg1">
                  <a:lumMod val="75000"/>
                  <a:alpha val="42000"/>
                </a:schemeClr>
              </a:solidFill>
            </a:rPr>
            <a:t>Document de travail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516728</xdr:colOff>
      <xdr:row>0</xdr:row>
      <xdr:rowOff>28575</xdr:rowOff>
    </xdr:from>
    <xdr:to>
      <xdr:col>4</xdr:col>
      <xdr:colOff>1922626</xdr:colOff>
      <xdr:row>3</xdr:row>
      <xdr:rowOff>47624</xdr:rowOff>
    </xdr:to>
    <xdr:pic>
      <xdr:nvPicPr>
        <xdr:cNvPr id="2" name="Image 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xdr:blipFill>
      <xdr:spPr bwMode="auto">
        <a:xfrm>
          <a:off x="10517978" y="28575"/>
          <a:ext cx="1405898" cy="590549"/>
        </a:xfrm>
        <a:prstGeom prst="rect">
          <a:avLst/>
        </a:prstGeom>
      </xdr:spPr>
    </xdr:pic>
    <xdr:clientData/>
  </xdr:twoCellAnchor>
  <xdr:twoCellAnchor>
    <xdr:from>
      <xdr:col>1</xdr:col>
      <xdr:colOff>1261367</xdr:colOff>
      <xdr:row>10</xdr:row>
      <xdr:rowOff>357978</xdr:rowOff>
    </xdr:from>
    <xdr:to>
      <xdr:col>10</xdr:col>
      <xdr:colOff>520528</xdr:colOff>
      <xdr:row>48</xdr:row>
      <xdr:rowOff>206619</xdr:rowOff>
    </xdr:to>
    <xdr:sp macro="" textlink="">
      <xdr:nvSpPr>
        <xdr:cNvPr id="3" name="ZoneTexte 2"/>
        <xdr:cNvSpPr txBox="1"/>
      </xdr:nvSpPr>
      <xdr:spPr>
        <a:xfrm rot="19970741">
          <a:off x="1356617" y="2977353"/>
          <a:ext cx="15380224" cy="9659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800">
              <a:ln>
                <a:solidFill>
                  <a:schemeClr val="bg1">
                    <a:lumMod val="50000"/>
                  </a:schemeClr>
                </a:solidFill>
              </a:ln>
              <a:solidFill>
                <a:schemeClr val="bg1">
                  <a:lumMod val="75000"/>
                  <a:alpha val="42000"/>
                </a:schemeClr>
              </a:solidFill>
            </a:rPr>
            <a:t>Document de travail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328612</xdr:colOff>
      <xdr:row>0</xdr:row>
      <xdr:rowOff>57151</xdr:rowOff>
    </xdr:from>
    <xdr:to>
      <xdr:col>4</xdr:col>
      <xdr:colOff>3670</xdr:colOff>
      <xdr:row>1</xdr:row>
      <xdr:rowOff>354173</xdr:rowOff>
    </xdr:to>
    <xdr:pic>
      <xdr:nvPicPr>
        <xdr:cNvPr id="2" name="Image 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xdr:blipFill>
      <xdr:spPr bwMode="auto">
        <a:xfrm>
          <a:off x="0" y="57151"/>
          <a:ext cx="1641970" cy="678022"/>
        </a:xfrm>
        <a:prstGeom prst="rect">
          <a:avLst/>
        </a:prstGeom>
      </xdr:spPr>
    </xdr:pic>
    <xdr:clientData/>
  </xdr:twoCellAnchor>
  <xdr:twoCellAnchor editAs="absolute">
    <xdr:from>
      <xdr:col>6</xdr:col>
      <xdr:colOff>46097</xdr:colOff>
      <xdr:row>3</xdr:row>
      <xdr:rowOff>103732</xdr:rowOff>
    </xdr:from>
    <xdr:to>
      <xdr:col>6</xdr:col>
      <xdr:colOff>6106634</xdr:colOff>
      <xdr:row>3</xdr:row>
      <xdr:rowOff>1610160</xdr:rowOff>
    </xdr:to>
    <mc:AlternateContent xmlns:mc="http://schemas.openxmlformats.org/markup-compatibility/2006" xmlns:sle15="http://schemas.microsoft.com/office/drawing/2012/slicer">
      <mc:Choice Requires="sle15">
        <xdr:graphicFrame macro="">
          <xdr:nvGraphicFramePr>
            <xdr:cNvPr id="3" name="Filtre">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Filtre"/>
            </a:graphicData>
          </a:graphic>
        </xdr:graphicFrame>
      </mc:Choice>
      <mc:Fallback xmlns="">
        <xdr:sp macro="" textlink="">
          <xdr:nvSpPr>
            <xdr:cNvPr id="0" name=""/>
            <xdr:cNvSpPr>
              <a:spLocks noTextEdit="1"/>
            </xdr:cNvSpPr>
          </xdr:nvSpPr>
          <xdr:spPr>
            <a:xfrm>
              <a:off x="4368066" y="1282451"/>
              <a:ext cx="6060537" cy="1506428"/>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sont pris en charge dans Excel ou version ultérieure.
En revanche, si la forme a été modifiée dans une version précédente d’Excel, ou si le classeur a été enregistré dans Excel 2007 ou une version précédente, vous ne pouvez pas utiliser le segment.</a:t>
              </a:r>
            </a:p>
          </xdr:txBody>
        </xdr:sp>
      </mc:Fallback>
    </mc:AlternateContent>
    <xdr:clientData/>
  </xdr:twoCellAnchor>
  <xdr:twoCellAnchor editAs="oneCell">
    <xdr:from>
      <xdr:col>6</xdr:col>
      <xdr:colOff>4540250</xdr:colOff>
      <xdr:row>2</xdr:row>
      <xdr:rowOff>23557</xdr:rowOff>
    </xdr:from>
    <xdr:to>
      <xdr:col>6</xdr:col>
      <xdr:colOff>4918892</xdr:colOff>
      <xdr:row>2</xdr:row>
      <xdr:rowOff>395032</xdr:rowOff>
    </xdr:to>
    <xdr:pic>
      <xdr:nvPicPr>
        <xdr:cNvPr id="4" name="Image 3" descr="Symbole magnétique ATTENTION: h x l 35 x 40 mm, lot de 20 pièces | FRANKEL  France">
          <a:extLst>
            <a:ext uri="{FF2B5EF4-FFF2-40B4-BE49-F238E27FC236}">
              <a16:creationId xmlns:a16="http://schemas.microsoft.com/office/drawing/2014/main" id="{00000000-0008-0000-0300-000006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9550" t="31825" r="30074" b="32293"/>
        <a:stretch/>
      </xdr:blipFill>
      <xdr:spPr bwMode="auto">
        <a:xfrm>
          <a:off x="8864600" y="785557"/>
          <a:ext cx="37864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11410949" y="1276351"/>
    <xdr:ext cx="2241550" cy="1496484"/>
    <mc:AlternateContent xmlns:mc="http://schemas.openxmlformats.org/markup-compatibility/2006" xmlns:sle15="http://schemas.microsoft.com/office/drawing/2012/slicer">
      <mc:Choice Requires="sle15">
        <xdr:graphicFrame macro="">
          <xdr:nvGraphicFramePr>
            <xdr:cNvPr id="5" name="Méthode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Méthode 2"/>
            </a:graphicData>
          </a:graphic>
        </xdr:graphicFrame>
      </mc:Choice>
      <mc:Fallback xmlns="">
        <xdr:sp macro="" textlink="">
          <xdr:nvSpPr>
            <xdr:cNvPr id="0" name=""/>
            <xdr:cNvSpPr>
              <a:spLocks noTextEdit="1"/>
            </xdr:cNvSpPr>
          </xdr:nvSpPr>
          <xdr:spPr>
            <a:xfrm>
              <a:off x="11410949" y="1276351"/>
              <a:ext cx="2241550" cy="1496484"/>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sont pris en charge dans Excel ou version ultérieure.
En revanche, si la forme a été modifiée dans une version précédente d’Excel, ou si le classeur a été enregistré dans Excel 2007 ou une version précédente, vous ne pouvez pas utiliser le segment.</a:t>
              </a:r>
            </a:p>
          </xdr:txBody>
        </xdr:sp>
      </mc:Fallback>
    </mc:AlternateContent>
    <xdr:clientData/>
  </xdr:absoluteAnchor>
  <xdr:twoCellAnchor>
    <xdr:from>
      <xdr:col>3</xdr:col>
      <xdr:colOff>326233</xdr:colOff>
      <xdr:row>29</xdr:row>
      <xdr:rowOff>138615</xdr:rowOff>
    </xdr:from>
    <xdr:to>
      <xdr:col>20</xdr:col>
      <xdr:colOff>61892</xdr:colOff>
      <xdr:row>113</xdr:row>
      <xdr:rowOff>9227</xdr:rowOff>
    </xdr:to>
    <xdr:sp macro="" textlink="">
      <xdr:nvSpPr>
        <xdr:cNvPr id="6" name="ZoneTexte 5"/>
        <xdr:cNvSpPr txBox="1"/>
      </xdr:nvSpPr>
      <xdr:spPr>
        <a:xfrm rot="19970741">
          <a:off x="897733" y="9377865"/>
          <a:ext cx="33263659" cy="119673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8700">
              <a:ln>
                <a:solidFill>
                  <a:schemeClr val="bg1">
                    <a:lumMod val="50000"/>
                  </a:schemeClr>
                </a:solidFill>
              </a:ln>
              <a:solidFill>
                <a:schemeClr val="bg1">
                  <a:lumMod val="75000"/>
                  <a:alpha val="42000"/>
                </a:schemeClr>
              </a:solidFill>
            </a:rPr>
            <a:t>Document de travail</a:t>
          </a:r>
        </a:p>
      </xdr:txBody>
    </xdr:sp>
    <xdr:clientData/>
  </xdr:twoCellAnchor>
  <xdr:twoCellAnchor>
    <xdr:from>
      <xdr:col>4</xdr:col>
      <xdr:colOff>1240633</xdr:colOff>
      <xdr:row>120</xdr:row>
      <xdr:rowOff>285750</xdr:rowOff>
    </xdr:from>
    <xdr:to>
      <xdr:col>22</xdr:col>
      <xdr:colOff>500042</xdr:colOff>
      <xdr:row>216</xdr:row>
      <xdr:rowOff>342900</xdr:rowOff>
    </xdr:to>
    <xdr:sp macro="" textlink="">
      <xdr:nvSpPr>
        <xdr:cNvPr id="7" name="ZoneTexte 6"/>
        <xdr:cNvSpPr txBox="1"/>
      </xdr:nvSpPr>
      <xdr:spPr>
        <a:xfrm rot="19970741">
          <a:off x="2859883" y="21907500"/>
          <a:ext cx="33263659" cy="1196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8700">
              <a:ln>
                <a:solidFill>
                  <a:schemeClr val="bg1">
                    <a:lumMod val="50000"/>
                  </a:schemeClr>
                </a:solidFill>
              </a:ln>
              <a:solidFill>
                <a:schemeClr val="bg1">
                  <a:lumMod val="75000"/>
                  <a:alpha val="42000"/>
                </a:schemeClr>
              </a:solidFill>
            </a:rPr>
            <a:t>Document de travail</a:t>
          </a:r>
        </a:p>
      </xdr:txBody>
    </xdr:sp>
    <xdr:clientData/>
  </xdr:twoCellAnchor>
  <xdr:twoCellAnchor>
    <xdr:from>
      <xdr:col>4</xdr:col>
      <xdr:colOff>1240633</xdr:colOff>
      <xdr:row>212</xdr:row>
      <xdr:rowOff>952500</xdr:rowOff>
    </xdr:from>
    <xdr:to>
      <xdr:col>22</xdr:col>
      <xdr:colOff>500042</xdr:colOff>
      <xdr:row>331</xdr:row>
      <xdr:rowOff>337635</xdr:rowOff>
    </xdr:to>
    <xdr:sp macro="" textlink="">
      <xdr:nvSpPr>
        <xdr:cNvPr id="8" name="ZoneTexte 7"/>
        <xdr:cNvSpPr txBox="1"/>
      </xdr:nvSpPr>
      <xdr:spPr>
        <a:xfrm rot="19970741">
          <a:off x="2859883" y="33147000"/>
          <a:ext cx="33263659" cy="11958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8700">
              <a:ln>
                <a:solidFill>
                  <a:schemeClr val="bg1">
                    <a:lumMod val="50000"/>
                  </a:schemeClr>
                </a:solidFill>
              </a:ln>
              <a:solidFill>
                <a:schemeClr val="bg1">
                  <a:lumMod val="75000"/>
                  <a:alpha val="42000"/>
                </a:schemeClr>
              </a:solidFill>
            </a:rPr>
            <a:t>Document de travail</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162245</xdr:colOff>
      <xdr:row>2</xdr:row>
      <xdr:rowOff>1243</xdr:rowOff>
    </xdr:to>
    <xdr:pic>
      <xdr:nvPicPr>
        <xdr:cNvPr id="2" name="Image 2">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xdr:blipFill>
      <xdr:spPr bwMode="auto">
        <a:xfrm>
          <a:off x="0" y="0"/>
          <a:ext cx="1819595" cy="734668"/>
        </a:xfrm>
        <a:prstGeom prst="rect">
          <a:avLst/>
        </a:prstGeom>
      </xdr:spPr>
    </xdr:pic>
    <xdr:clientData/>
  </xdr:twoCellAnchor>
  <xdr:twoCellAnchor editAs="absolute">
    <xdr:from>
      <xdr:col>5</xdr:col>
      <xdr:colOff>1248139</xdr:colOff>
      <xdr:row>3</xdr:row>
      <xdr:rowOff>29559</xdr:rowOff>
    </xdr:from>
    <xdr:to>
      <xdr:col>6</xdr:col>
      <xdr:colOff>6060542</xdr:colOff>
      <xdr:row>3</xdr:row>
      <xdr:rowOff>1493326</xdr:rowOff>
    </xdr:to>
    <mc:AlternateContent xmlns:mc="http://schemas.openxmlformats.org/markup-compatibility/2006" xmlns:sle15="http://schemas.microsoft.com/office/drawing/2012/slicer">
      <mc:Choice Requires="sle15">
        <xdr:graphicFrame macro="">
          <xdr:nvGraphicFramePr>
            <xdr:cNvPr id="3" name="Filtre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Filtre 1"/>
            </a:graphicData>
          </a:graphic>
        </xdr:graphicFrame>
      </mc:Choice>
      <mc:Fallback xmlns="">
        <xdr:sp macro="" textlink="">
          <xdr:nvSpPr>
            <xdr:cNvPr id="0" name=""/>
            <xdr:cNvSpPr>
              <a:spLocks noTextEdit="1"/>
            </xdr:cNvSpPr>
          </xdr:nvSpPr>
          <xdr:spPr>
            <a:xfrm>
              <a:off x="4272327" y="1184465"/>
              <a:ext cx="6074465" cy="1463767"/>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sont pris en charge dans Excel ou version ultérieure.
En revanche, si la forme a été modifiée dans une version précédente d’Excel, ou si le classeur a été enregistré dans Excel 2007 ou une version précédente, vous ne pouvez pas utiliser le segment.</a:t>
              </a:r>
            </a:p>
          </xdr:txBody>
        </xdr:sp>
      </mc:Fallback>
    </mc:AlternateContent>
    <xdr:clientData/>
  </xdr:twoCellAnchor>
  <xdr:twoCellAnchor editAs="absolute">
    <xdr:from>
      <xdr:col>7</xdr:col>
      <xdr:colOff>5363</xdr:colOff>
      <xdr:row>2</xdr:row>
      <xdr:rowOff>410936</xdr:rowOff>
    </xdr:from>
    <xdr:to>
      <xdr:col>8</xdr:col>
      <xdr:colOff>1501348</xdr:colOff>
      <xdr:row>3</xdr:row>
      <xdr:rowOff>1429551</xdr:rowOff>
    </xdr:to>
    <mc:AlternateContent xmlns:mc="http://schemas.openxmlformats.org/markup-compatibility/2006" xmlns:sle15="http://schemas.microsoft.com/office/drawing/2012/slicer">
      <mc:Choice Requires="sle15">
        <xdr:graphicFrame macro="">
          <xdr:nvGraphicFramePr>
            <xdr:cNvPr id="4" name="Méthode">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microsoft.com/office/drawing/2010/slicer">
              <sle:slicer xmlns:sle="http://schemas.microsoft.com/office/drawing/2010/slicer" name="Méthode"/>
            </a:graphicData>
          </a:graphic>
        </xdr:graphicFrame>
      </mc:Choice>
      <mc:Fallback xmlns="">
        <xdr:sp macro="" textlink="">
          <xdr:nvSpPr>
            <xdr:cNvPr id="0" name=""/>
            <xdr:cNvSpPr>
              <a:spLocks noTextEdit="1"/>
            </xdr:cNvSpPr>
          </xdr:nvSpPr>
          <xdr:spPr>
            <a:xfrm>
              <a:off x="11221051" y="1137217"/>
              <a:ext cx="2448485" cy="1447240"/>
            </a:xfrm>
            <a:prstGeom prst="rect">
              <a:avLst/>
            </a:prstGeom>
            <a:solidFill>
              <a:prstClr val="white"/>
            </a:solidFill>
            <a:ln w="1">
              <a:solidFill>
                <a:prstClr val="green"/>
              </a:solidFill>
            </a:ln>
          </xdr:spPr>
          <xdr:txBody>
            <a:bodyPr vertOverflow="clip" horzOverflow="clip"/>
            <a:lstStyle/>
            <a:p>
              <a:r>
                <a:rPr lang="fr-FR" sz="1100"/>
                <a:t>Cette forme représente un segment de table. Les segments de table sont pris en charge dans Excel ou version ultérieure.
En revanche, si la forme a été modifiée dans une version précédente d’Excel, ou si le classeur a été enregistré dans Excel 2007 ou une version précédente, vous ne pouvez pas utiliser le segment.</a:t>
              </a:r>
            </a:p>
          </xdr:txBody>
        </xdr:sp>
      </mc:Fallback>
    </mc:AlternateContent>
    <xdr:clientData/>
  </xdr:twoCellAnchor>
  <xdr:twoCellAnchor editAs="oneCell">
    <xdr:from>
      <xdr:col>6</xdr:col>
      <xdr:colOff>4692650</xdr:colOff>
      <xdr:row>2</xdr:row>
      <xdr:rowOff>14032</xdr:rowOff>
    </xdr:from>
    <xdr:to>
      <xdr:col>6</xdr:col>
      <xdr:colOff>5071292</xdr:colOff>
      <xdr:row>2</xdr:row>
      <xdr:rowOff>385507</xdr:rowOff>
    </xdr:to>
    <xdr:pic>
      <xdr:nvPicPr>
        <xdr:cNvPr id="5" name="Image 4" descr="Symbole magnétique ATTENTION: h x l 35 x 40 mm, lot de 20 pièces | FRANKEL  France">
          <a:extLst>
            <a:ext uri="{FF2B5EF4-FFF2-40B4-BE49-F238E27FC236}">
              <a16:creationId xmlns:a16="http://schemas.microsoft.com/office/drawing/2014/main" id="{00000000-0008-0000-0400-000006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9550" t="31825" r="30074" b="32293"/>
        <a:stretch/>
      </xdr:blipFill>
      <xdr:spPr bwMode="auto">
        <a:xfrm>
          <a:off x="8959850" y="747457"/>
          <a:ext cx="37864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292377</xdr:colOff>
      <xdr:row>22</xdr:row>
      <xdr:rowOff>359317</xdr:rowOff>
    </xdr:from>
    <xdr:to>
      <xdr:col>30</xdr:col>
      <xdr:colOff>28036</xdr:colOff>
      <xdr:row>70</xdr:row>
      <xdr:rowOff>220702</xdr:rowOff>
    </xdr:to>
    <xdr:sp macro="" textlink="">
      <xdr:nvSpPr>
        <xdr:cNvPr id="6" name="ZoneTexte 5"/>
        <xdr:cNvSpPr txBox="1"/>
      </xdr:nvSpPr>
      <xdr:spPr>
        <a:xfrm rot="19970741">
          <a:off x="895627" y="6931567"/>
          <a:ext cx="33263659" cy="11958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3900">
              <a:ln>
                <a:solidFill>
                  <a:schemeClr val="bg1">
                    <a:lumMod val="50000"/>
                  </a:schemeClr>
                </a:solidFill>
              </a:ln>
              <a:solidFill>
                <a:schemeClr val="bg1">
                  <a:lumMod val="75000"/>
                  <a:alpha val="42000"/>
                </a:schemeClr>
              </a:solidFill>
            </a:rPr>
            <a:t>Document de travail</a:t>
          </a:r>
        </a:p>
      </xdr:txBody>
    </xdr:sp>
    <xdr:clientData/>
  </xdr:twoCellAnchor>
  <xdr:twoCellAnchor>
    <xdr:from>
      <xdr:col>3</xdr:col>
      <xdr:colOff>261654</xdr:colOff>
      <xdr:row>71</xdr:row>
      <xdr:rowOff>67217</xdr:rowOff>
    </xdr:from>
    <xdr:to>
      <xdr:col>29</xdr:col>
      <xdr:colOff>759313</xdr:colOff>
      <xdr:row>131</xdr:row>
      <xdr:rowOff>55602</xdr:rowOff>
    </xdr:to>
    <xdr:sp macro="" textlink="">
      <xdr:nvSpPr>
        <xdr:cNvPr id="7" name="ZoneTexte 6"/>
        <xdr:cNvSpPr txBox="1"/>
      </xdr:nvSpPr>
      <xdr:spPr>
        <a:xfrm rot="19970741">
          <a:off x="833154" y="19593467"/>
          <a:ext cx="33739909" cy="11799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3900">
              <a:ln>
                <a:solidFill>
                  <a:schemeClr val="bg1">
                    <a:lumMod val="50000"/>
                  </a:schemeClr>
                </a:solidFill>
              </a:ln>
              <a:solidFill>
                <a:schemeClr val="bg1">
                  <a:lumMod val="75000"/>
                  <a:alpha val="42000"/>
                </a:schemeClr>
              </a:solidFill>
            </a:rPr>
            <a:t>Document de travail</a:t>
          </a:r>
        </a:p>
      </xdr:txBody>
    </xdr:sp>
    <xdr:clientData/>
  </xdr:twoCellAnchor>
  <xdr:twoCellAnchor>
    <xdr:from>
      <xdr:col>3</xdr:col>
      <xdr:colOff>266406</xdr:colOff>
      <xdr:row>167</xdr:row>
      <xdr:rowOff>0</xdr:rowOff>
    </xdr:from>
    <xdr:to>
      <xdr:col>29</xdr:col>
      <xdr:colOff>725965</xdr:colOff>
      <xdr:row>262</xdr:row>
      <xdr:rowOff>190500</xdr:rowOff>
    </xdr:to>
    <xdr:sp macro="" textlink="">
      <xdr:nvSpPr>
        <xdr:cNvPr id="8" name="ZoneTexte 7"/>
        <xdr:cNvSpPr txBox="1"/>
      </xdr:nvSpPr>
      <xdr:spPr>
        <a:xfrm rot="19970741">
          <a:off x="837906" y="38385750"/>
          <a:ext cx="33701809" cy="1181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3900">
              <a:ln>
                <a:solidFill>
                  <a:schemeClr val="bg1">
                    <a:lumMod val="50000"/>
                  </a:schemeClr>
                </a:solidFill>
              </a:ln>
              <a:solidFill>
                <a:schemeClr val="bg1">
                  <a:lumMod val="75000"/>
                  <a:alpha val="42000"/>
                </a:schemeClr>
              </a:solidFill>
            </a:rPr>
            <a:t>Document de travail</a:t>
          </a:r>
        </a:p>
      </xdr:txBody>
    </xdr:sp>
    <xdr:clientData/>
  </xdr:twoCellAnchor>
  <xdr:twoCellAnchor>
    <xdr:from>
      <xdr:col>3</xdr:col>
      <xdr:colOff>266407</xdr:colOff>
      <xdr:row>130</xdr:row>
      <xdr:rowOff>95250</xdr:rowOff>
    </xdr:from>
    <xdr:to>
      <xdr:col>29</xdr:col>
      <xdr:colOff>725966</xdr:colOff>
      <xdr:row>210</xdr:row>
      <xdr:rowOff>285750</xdr:rowOff>
    </xdr:to>
    <xdr:sp macro="" textlink="">
      <xdr:nvSpPr>
        <xdr:cNvPr id="9" name="ZoneTexte 8"/>
        <xdr:cNvSpPr txBox="1"/>
      </xdr:nvSpPr>
      <xdr:spPr>
        <a:xfrm rot="19970741">
          <a:off x="837907" y="31242000"/>
          <a:ext cx="33701809" cy="1181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3900">
              <a:ln>
                <a:solidFill>
                  <a:schemeClr val="bg1">
                    <a:lumMod val="50000"/>
                  </a:schemeClr>
                </a:solidFill>
              </a:ln>
              <a:solidFill>
                <a:schemeClr val="bg1">
                  <a:lumMod val="75000"/>
                  <a:alpha val="42000"/>
                </a:schemeClr>
              </a:solidFill>
            </a:rPr>
            <a:t>Document de travail</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113636</xdr:colOff>
      <xdr:row>0</xdr:row>
      <xdr:rowOff>15637</xdr:rowOff>
    </xdr:from>
    <xdr:to>
      <xdr:col>1</xdr:col>
      <xdr:colOff>2332812</xdr:colOff>
      <xdr:row>0</xdr:row>
      <xdr:rowOff>924486</xdr:rowOff>
    </xdr:to>
    <xdr:pic>
      <xdr:nvPicPr>
        <xdr:cNvPr id="2" name="Image 8">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a:stretch/>
      </xdr:blipFill>
      <xdr:spPr bwMode="auto">
        <a:xfrm>
          <a:off x="342236" y="15637"/>
          <a:ext cx="2219176" cy="908849"/>
        </a:xfrm>
        <a:prstGeom prst="rect">
          <a:avLst/>
        </a:prstGeom>
      </xdr:spPr>
    </xdr:pic>
    <xdr:clientData/>
  </xdr:twoCellAnchor>
  <xdr:twoCellAnchor>
    <xdr:from>
      <xdr:col>1</xdr:col>
      <xdr:colOff>106455</xdr:colOff>
      <xdr:row>29</xdr:row>
      <xdr:rowOff>5604</xdr:rowOff>
    </xdr:from>
    <xdr:to>
      <xdr:col>8</xdr:col>
      <xdr:colOff>173691</xdr:colOff>
      <xdr:row>54</xdr:row>
      <xdr:rowOff>274245</xdr:rowOff>
    </xdr:to>
    <xdr:graphicFrame macro="">
      <xdr:nvGraphicFramePr>
        <xdr:cNvPr id="3" name="Graphique 2">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103657</xdr:colOff>
      <xdr:row>30</xdr:row>
      <xdr:rowOff>114860</xdr:rowOff>
    </xdr:from>
    <xdr:to>
      <xdr:col>17</xdr:col>
      <xdr:colOff>89984</xdr:colOff>
      <xdr:row>56</xdr:row>
      <xdr:rowOff>22411</xdr:rowOff>
    </xdr:to>
    <xdr:graphicFrame macro="">
      <xdr:nvGraphicFramePr>
        <xdr:cNvPr id="4" name="Graphique 3">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1482016</xdr:colOff>
      <xdr:row>0</xdr:row>
      <xdr:rowOff>0</xdr:rowOff>
    </xdr:from>
    <xdr:to>
      <xdr:col>8</xdr:col>
      <xdr:colOff>3143250</xdr:colOff>
      <xdr:row>1</xdr:row>
      <xdr:rowOff>324151</xdr:rowOff>
    </xdr:to>
    <xdr:pic>
      <xdr:nvPicPr>
        <xdr:cNvPr id="2" name="Image 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xdr:blipFill>
      <xdr:spPr bwMode="auto">
        <a:xfrm>
          <a:off x="25161166" y="0"/>
          <a:ext cx="1661234" cy="6861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Reseaux_partages_clavicule_et_scapula\OMEDIT\Handicap\PRIORITES%20Grille%20r&#233;f&#233;rentiel%20omedit%20bretagne%20handicap%20v2107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Reseaux_partages_clavicule_et_scapula\OMEDIT\Handicap\Grille%20r&#233;f&#233;rentiel%20omedit%20bretagne%20handicap%20v27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 données"/>
      <sheetName val="Lisez-moi"/>
      <sheetName val="Informations générales"/>
      <sheetName val="Flash"/>
      <sheetName val="Macro"/>
      <sheetName val="Flash MC"/>
      <sheetName val="Macro MC"/>
      <sheetName val="Politique et gouvernance"/>
      <sheetName val="Mise en oeuvre"/>
      <sheetName val="Entretien personne accompagnée"/>
      <sheetName val="Résultats"/>
      <sheetName val="Plan d'actions"/>
    </sheetNames>
    <sheetDataSet>
      <sheetData sheetId="0">
        <row r="2">
          <cell r="B2" t="str">
            <v>Oui</v>
          </cell>
          <cell r="J2" t="str">
            <v>Réalisée</v>
          </cell>
        </row>
        <row r="3">
          <cell r="B3" t="str">
            <v>Non</v>
          </cell>
          <cell r="J3" t="str">
            <v>Partiellement réalisée</v>
          </cell>
        </row>
        <row r="4">
          <cell r="J4" t="str">
            <v>A traiter</v>
          </cell>
        </row>
        <row r="5">
          <cell r="J5" t="str">
            <v>Abandonnée</v>
          </cell>
        </row>
        <row r="6">
          <cell r="J6" t="str">
            <v>En grande partie réalisée</v>
          </cell>
        </row>
      </sheetData>
      <sheetData sheetId="1"/>
      <sheetData sheetId="2">
        <row r="4">
          <cell r="C4" t="str">
            <v>Saisissez ici le nom de votre établissement</v>
          </cell>
        </row>
        <row r="8">
          <cell r="C8" t="str">
            <v>Saisissez ici les informations demandées</v>
          </cell>
        </row>
        <row r="11">
          <cell r="C11" t="str">
            <v>Saisissez ici les informations demandées</v>
          </cell>
        </row>
        <row r="14">
          <cell r="C14" t="str">
            <v>Saisissez ici les informations demandées</v>
          </cell>
        </row>
      </sheetData>
      <sheetData sheetId="3"/>
      <sheetData sheetId="4"/>
      <sheetData sheetId="5"/>
      <sheetData sheetId="6"/>
      <sheetData sheetId="7">
        <row r="6">
          <cell r="L6">
            <v>-1</v>
          </cell>
        </row>
        <row r="10">
          <cell r="K10">
            <v>0</v>
          </cell>
        </row>
        <row r="14">
          <cell r="B14" t="str">
            <v>ORG 4 °</v>
          </cell>
          <cell r="G14" t="str">
            <v>Une convention* de partenariat, à jour, est signée avec le ou les pharmacien(s) assurant l'approvisionnement des médicaments.</v>
          </cell>
          <cell r="J14">
            <v>0</v>
          </cell>
        </row>
        <row r="15">
          <cell r="J15">
            <v>0</v>
          </cell>
        </row>
        <row r="16">
          <cell r="J16">
            <v>0</v>
          </cell>
        </row>
        <row r="17">
          <cell r="J17">
            <v>0</v>
          </cell>
        </row>
        <row r="18">
          <cell r="J18">
            <v>0</v>
          </cell>
        </row>
        <row r="19">
          <cell r="J19">
            <v>0</v>
          </cell>
        </row>
        <row r="20">
          <cell r="J20">
            <v>0</v>
          </cell>
        </row>
        <row r="21">
          <cell r="J21">
            <v>0</v>
          </cell>
        </row>
        <row r="22">
          <cell r="J22">
            <v>0</v>
          </cell>
        </row>
        <row r="23">
          <cell r="J23">
            <v>0</v>
          </cell>
        </row>
        <row r="24">
          <cell r="J24">
            <v>0</v>
          </cell>
        </row>
        <row r="25">
          <cell r="J25">
            <v>0</v>
          </cell>
        </row>
        <row r="26">
          <cell r="J26">
            <v>0</v>
          </cell>
        </row>
        <row r="27">
          <cell r="J27">
            <v>0</v>
          </cell>
        </row>
        <row r="28">
          <cell r="J28">
            <v>0</v>
          </cell>
        </row>
        <row r="29">
          <cell r="J29">
            <v>0</v>
          </cell>
        </row>
        <row r="30">
          <cell r="J30">
            <v>0</v>
          </cell>
        </row>
        <row r="31">
          <cell r="J31">
            <v>0</v>
          </cell>
        </row>
        <row r="32">
          <cell r="J32">
            <v>0</v>
          </cell>
        </row>
        <row r="33">
          <cell r="J33">
            <v>0</v>
          </cell>
        </row>
        <row r="34">
          <cell r="J34">
            <v>0</v>
          </cell>
        </row>
        <row r="35">
          <cell r="J35">
            <v>0</v>
          </cell>
        </row>
        <row r="36">
          <cell r="J36">
            <v>0</v>
          </cell>
        </row>
        <row r="37">
          <cell r="J37">
            <v>0</v>
          </cell>
        </row>
        <row r="38">
          <cell r="J38">
            <v>0</v>
          </cell>
        </row>
        <row r="39">
          <cell r="J39">
            <v>0</v>
          </cell>
        </row>
        <row r="40">
          <cell r="J40">
            <v>0</v>
          </cell>
        </row>
        <row r="41">
          <cell r="J41">
            <v>0</v>
          </cell>
        </row>
        <row r="42">
          <cell r="J42">
            <v>0</v>
          </cell>
        </row>
        <row r="43">
          <cell r="J43">
            <v>0</v>
          </cell>
        </row>
        <row r="44">
          <cell r="J44">
            <v>0</v>
          </cell>
        </row>
        <row r="45">
          <cell r="J45">
            <v>0</v>
          </cell>
        </row>
        <row r="46">
          <cell r="J46">
            <v>0</v>
          </cell>
        </row>
        <row r="47">
          <cell r="J47">
            <v>0</v>
          </cell>
        </row>
        <row r="48">
          <cell r="J48">
            <v>0</v>
          </cell>
        </row>
        <row r="49">
          <cell r="K49">
            <v>0</v>
          </cell>
        </row>
        <row r="53">
          <cell r="J53">
            <v>0</v>
          </cell>
        </row>
        <row r="54">
          <cell r="J54">
            <v>0</v>
          </cell>
        </row>
        <row r="55">
          <cell r="J55">
            <v>0</v>
          </cell>
        </row>
        <row r="56">
          <cell r="J56">
            <v>0</v>
          </cell>
        </row>
        <row r="57">
          <cell r="J57">
            <v>0</v>
          </cell>
        </row>
        <row r="58">
          <cell r="J58">
            <v>0</v>
          </cell>
        </row>
        <row r="59">
          <cell r="J59">
            <v>0</v>
          </cell>
        </row>
        <row r="60">
          <cell r="J60">
            <v>0</v>
          </cell>
        </row>
        <row r="61">
          <cell r="J61">
            <v>0</v>
          </cell>
        </row>
        <row r="62">
          <cell r="J62">
            <v>0</v>
          </cell>
        </row>
        <row r="63">
          <cell r="J63">
            <v>0</v>
          </cell>
        </row>
        <row r="64">
          <cell r="J64">
            <v>0</v>
          </cell>
        </row>
        <row r="65">
          <cell r="J65">
            <v>0</v>
          </cell>
        </row>
        <row r="66">
          <cell r="J66">
            <v>0</v>
          </cell>
        </row>
        <row r="67">
          <cell r="J67">
            <v>0</v>
          </cell>
        </row>
        <row r="68">
          <cell r="J68">
            <v>0</v>
          </cell>
        </row>
        <row r="69">
          <cell r="J69">
            <v>0</v>
          </cell>
        </row>
        <row r="70">
          <cell r="J70">
            <v>0</v>
          </cell>
        </row>
        <row r="71">
          <cell r="J71">
            <v>0</v>
          </cell>
        </row>
        <row r="72">
          <cell r="J72">
            <v>0</v>
          </cell>
        </row>
        <row r="73">
          <cell r="J73">
            <v>0</v>
          </cell>
        </row>
        <row r="74">
          <cell r="J74">
            <v>0</v>
          </cell>
        </row>
        <row r="75">
          <cell r="J75">
            <v>0</v>
          </cell>
        </row>
        <row r="76">
          <cell r="J76">
            <v>0</v>
          </cell>
        </row>
        <row r="77">
          <cell r="J77">
            <v>0</v>
          </cell>
        </row>
        <row r="78">
          <cell r="J78">
            <v>0</v>
          </cell>
        </row>
        <row r="79">
          <cell r="J79">
            <v>0</v>
          </cell>
        </row>
        <row r="80">
          <cell r="J80">
            <v>0</v>
          </cell>
        </row>
        <row r="81">
          <cell r="J81">
            <v>0</v>
          </cell>
        </row>
        <row r="82">
          <cell r="J82">
            <v>0</v>
          </cell>
        </row>
        <row r="83">
          <cell r="J83">
            <v>0</v>
          </cell>
        </row>
        <row r="84">
          <cell r="J84">
            <v>0</v>
          </cell>
        </row>
        <row r="85">
          <cell r="J85">
            <v>0</v>
          </cell>
        </row>
        <row r="86">
          <cell r="J86">
            <v>0</v>
          </cell>
        </row>
        <row r="87">
          <cell r="J87">
            <v>0</v>
          </cell>
        </row>
        <row r="88">
          <cell r="J88">
            <v>0</v>
          </cell>
        </row>
        <row r="89">
          <cell r="J89">
            <v>0</v>
          </cell>
        </row>
        <row r="90">
          <cell r="J90">
            <v>0</v>
          </cell>
        </row>
        <row r="91">
          <cell r="J91">
            <v>0</v>
          </cell>
        </row>
        <row r="92">
          <cell r="J92">
            <v>0</v>
          </cell>
        </row>
        <row r="93">
          <cell r="J93">
            <v>0</v>
          </cell>
        </row>
        <row r="94">
          <cell r="J94">
            <v>0</v>
          </cell>
        </row>
        <row r="95">
          <cell r="J95">
            <v>0</v>
          </cell>
        </row>
        <row r="96">
          <cell r="J96">
            <v>0</v>
          </cell>
        </row>
        <row r="97">
          <cell r="J97">
            <v>0</v>
          </cell>
        </row>
        <row r="98">
          <cell r="J98">
            <v>0</v>
          </cell>
        </row>
        <row r="99">
          <cell r="J99">
            <v>0</v>
          </cell>
        </row>
        <row r="100">
          <cell r="J100">
            <v>0</v>
          </cell>
        </row>
        <row r="101">
          <cell r="J101">
            <v>0</v>
          </cell>
        </row>
        <row r="102">
          <cell r="J102">
            <v>0</v>
          </cell>
        </row>
        <row r="103">
          <cell r="J103">
            <v>0</v>
          </cell>
        </row>
        <row r="104">
          <cell r="J104">
            <v>0</v>
          </cell>
        </row>
        <row r="105">
          <cell r="J105">
            <v>0</v>
          </cell>
        </row>
        <row r="106">
          <cell r="J106">
            <v>0</v>
          </cell>
        </row>
        <row r="107">
          <cell r="J107">
            <v>0</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K128">
            <v>-1</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1</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L156">
            <v>4</v>
          </cell>
        </row>
        <row r="160">
          <cell r="K160">
            <v>1</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J182">
            <v>0</v>
          </cell>
        </row>
        <row r="183">
          <cell r="J183">
            <v>1</v>
          </cell>
        </row>
        <row r="184">
          <cell r="J184">
            <v>0</v>
          </cell>
        </row>
        <row r="185">
          <cell r="J185">
            <v>0</v>
          </cell>
        </row>
        <row r="186">
          <cell r="J186">
            <v>0</v>
          </cell>
        </row>
        <row r="187">
          <cell r="J187">
            <v>1</v>
          </cell>
        </row>
        <row r="188">
          <cell r="K188">
            <v>3</v>
          </cell>
        </row>
        <row r="192">
          <cell r="J192">
            <v>0</v>
          </cell>
        </row>
        <row r="193">
          <cell r="J193">
            <v>0</v>
          </cell>
        </row>
        <row r="194">
          <cell r="J194">
            <v>0</v>
          </cell>
        </row>
        <row r="195">
          <cell r="J195">
            <v>1</v>
          </cell>
        </row>
        <row r="196">
          <cell r="J196">
            <v>0</v>
          </cell>
        </row>
        <row r="197">
          <cell r="J197">
            <v>0</v>
          </cell>
        </row>
        <row r="198">
          <cell r="J198">
            <v>0</v>
          </cell>
        </row>
        <row r="199">
          <cell r="J199">
            <v>1</v>
          </cell>
        </row>
        <row r="200">
          <cell r="J200">
            <v>0</v>
          </cell>
        </row>
        <row r="201">
          <cell r="J201">
            <v>0</v>
          </cell>
        </row>
        <row r="202">
          <cell r="J202">
            <v>0</v>
          </cell>
        </row>
        <row r="203">
          <cell r="J203">
            <v>0</v>
          </cell>
        </row>
        <row r="204">
          <cell r="J204">
            <v>0</v>
          </cell>
        </row>
        <row r="205">
          <cell r="J205">
            <v>0</v>
          </cell>
        </row>
        <row r="206">
          <cell r="J206">
            <v>0</v>
          </cell>
        </row>
        <row r="207">
          <cell r="J207">
            <v>1</v>
          </cell>
        </row>
        <row r="208">
          <cell r="J208">
            <v>0</v>
          </cell>
        </row>
        <row r="209">
          <cell r="J209">
            <v>0</v>
          </cell>
        </row>
        <row r="210">
          <cell r="J210">
            <v>0</v>
          </cell>
        </row>
        <row r="211">
          <cell r="J211">
            <v>0</v>
          </cell>
        </row>
        <row r="212">
          <cell r="J212">
            <v>0</v>
          </cell>
        </row>
        <row r="213">
          <cell r="J213">
            <v>0</v>
          </cell>
        </row>
        <row r="214">
          <cell r="J214">
            <v>0</v>
          </cell>
        </row>
        <row r="215">
          <cell r="J215">
            <v>0</v>
          </cell>
        </row>
        <row r="216">
          <cell r="J216">
            <v>0</v>
          </cell>
        </row>
        <row r="217">
          <cell r="J217">
            <v>0</v>
          </cell>
        </row>
        <row r="218">
          <cell r="J218">
            <v>0</v>
          </cell>
        </row>
        <row r="219">
          <cell r="J219">
            <v>1</v>
          </cell>
        </row>
        <row r="220">
          <cell r="L220">
            <v>-3</v>
          </cell>
        </row>
        <row r="224">
          <cell r="K224">
            <v>-1</v>
          </cell>
        </row>
        <row r="228">
          <cell r="J228">
            <v>0</v>
          </cell>
        </row>
        <row r="229">
          <cell r="J229">
            <v>0</v>
          </cell>
        </row>
        <row r="230">
          <cell r="J230">
            <v>0</v>
          </cell>
        </row>
        <row r="231">
          <cell r="K231">
            <v>0</v>
          </cell>
        </row>
        <row r="235">
          <cell r="J235">
            <v>0</v>
          </cell>
        </row>
        <row r="236">
          <cell r="J236">
            <v>0</v>
          </cell>
        </row>
        <row r="237">
          <cell r="J237">
            <v>0</v>
          </cell>
        </row>
        <row r="238">
          <cell r="J238">
            <v>0</v>
          </cell>
        </row>
        <row r="239">
          <cell r="J239">
            <v>0</v>
          </cell>
        </row>
        <row r="240">
          <cell r="J240">
            <v>0</v>
          </cell>
        </row>
        <row r="241">
          <cell r="J241">
            <v>0</v>
          </cell>
        </row>
        <row r="242">
          <cell r="J242">
            <v>0</v>
          </cell>
        </row>
        <row r="243">
          <cell r="J243">
            <v>0</v>
          </cell>
        </row>
        <row r="244">
          <cell r="J244">
            <v>0</v>
          </cell>
        </row>
        <row r="245">
          <cell r="J245">
            <v>0</v>
          </cell>
        </row>
        <row r="246">
          <cell r="J246">
            <v>0</v>
          </cell>
        </row>
        <row r="247">
          <cell r="J247">
            <v>0</v>
          </cell>
        </row>
        <row r="248">
          <cell r="J248">
            <v>0</v>
          </cell>
        </row>
        <row r="249">
          <cell r="J249">
            <v>0</v>
          </cell>
        </row>
        <row r="250">
          <cell r="J250">
            <v>0</v>
          </cell>
        </row>
        <row r="251">
          <cell r="J251">
            <v>0</v>
          </cell>
        </row>
        <row r="252">
          <cell r="J252">
            <v>0</v>
          </cell>
        </row>
        <row r="253">
          <cell r="J253">
            <v>0</v>
          </cell>
        </row>
        <row r="254">
          <cell r="J254">
            <v>0</v>
          </cell>
        </row>
        <row r="255">
          <cell r="K255">
            <v>-1</v>
          </cell>
        </row>
        <row r="259">
          <cell r="J259">
            <v>0</v>
          </cell>
        </row>
        <row r="260">
          <cell r="J260">
            <v>0</v>
          </cell>
        </row>
        <row r="261">
          <cell r="J261">
            <v>0</v>
          </cell>
        </row>
        <row r="262">
          <cell r="J262">
            <v>0</v>
          </cell>
        </row>
        <row r="263">
          <cell r="J263">
            <v>0</v>
          </cell>
        </row>
        <row r="264">
          <cell r="J264">
            <v>0</v>
          </cell>
        </row>
        <row r="265">
          <cell r="J265">
            <v>0</v>
          </cell>
        </row>
        <row r="266">
          <cell r="J266">
            <v>0</v>
          </cell>
        </row>
        <row r="267">
          <cell r="K267">
            <v>-1</v>
          </cell>
        </row>
        <row r="271">
          <cell r="J271">
            <v>0</v>
          </cell>
        </row>
        <row r="272">
          <cell r="J272">
            <v>0</v>
          </cell>
        </row>
        <row r="273">
          <cell r="J273">
            <v>0</v>
          </cell>
        </row>
        <row r="274">
          <cell r="J274">
            <v>0</v>
          </cell>
        </row>
        <row r="279">
          <cell r="K279">
            <v>-4</v>
          </cell>
        </row>
        <row r="283">
          <cell r="J283">
            <v>0</v>
          </cell>
        </row>
        <row r="284">
          <cell r="J284">
            <v>0</v>
          </cell>
        </row>
        <row r="285">
          <cell r="J285">
            <v>0</v>
          </cell>
        </row>
        <row r="286">
          <cell r="J286">
            <v>0</v>
          </cell>
        </row>
        <row r="287">
          <cell r="J287">
            <v>0</v>
          </cell>
        </row>
        <row r="288">
          <cell r="J288">
            <v>0</v>
          </cell>
        </row>
        <row r="289">
          <cell r="J289">
            <v>0</v>
          </cell>
        </row>
        <row r="290">
          <cell r="J290">
            <v>0</v>
          </cell>
        </row>
        <row r="291">
          <cell r="J291">
            <v>0</v>
          </cell>
        </row>
        <row r="292">
          <cell r="J292">
            <v>0</v>
          </cell>
        </row>
        <row r="293">
          <cell r="J293">
            <v>0</v>
          </cell>
        </row>
        <row r="294">
          <cell r="J294">
            <v>0</v>
          </cell>
        </row>
        <row r="295">
          <cell r="J295">
            <v>0</v>
          </cell>
        </row>
        <row r="296">
          <cell r="J296">
            <v>0</v>
          </cell>
        </row>
        <row r="297">
          <cell r="J297">
            <v>0</v>
          </cell>
        </row>
        <row r="298">
          <cell r="J298">
            <v>0</v>
          </cell>
        </row>
        <row r="299">
          <cell r="J299">
            <v>0</v>
          </cell>
        </row>
        <row r="300">
          <cell r="J300">
            <v>0</v>
          </cell>
        </row>
        <row r="301">
          <cell r="J301">
            <v>0</v>
          </cell>
        </row>
        <row r="302">
          <cell r="J302">
            <v>0</v>
          </cell>
        </row>
        <row r="303">
          <cell r="J303">
            <v>0</v>
          </cell>
        </row>
        <row r="304">
          <cell r="J304">
            <v>0</v>
          </cell>
        </row>
        <row r="305">
          <cell r="J305">
            <v>0</v>
          </cell>
        </row>
        <row r="306">
          <cell r="J306">
            <v>0</v>
          </cell>
        </row>
        <row r="307">
          <cell r="J307">
            <v>0</v>
          </cell>
        </row>
        <row r="308">
          <cell r="J308">
            <v>0</v>
          </cell>
        </row>
        <row r="309">
          <cell r="J309">
            <v>0</v>
          </cell>
        </row>
        <row r="310">
          <cell r="J310">
            <v>0</v>
          </cell>
        </row>
        <row r="311">
          <cell r="J311">
            <v>0</v>
          </cell>
        </row>
        <row r="312">
          <cell r="J312">
            <v>0</v>
          </cell>
        </row>
        <row r="313">
          <cell r="J313">
            <v>0</v>
          </cell>
        </row>
        <row r="314">
          <cell r="J314">
            <v>0</v>
          </cell>
        </row>
        <row r="315">
          <cell r="K315">
            <v>3</v>
          </cell>
        </row>
        <row r="319">
          <cell r="J319">
            <v>0</v>
          </cell>
        </row>
        <row r="320">
          <cell r="J320">
            <v>0</v>
          </cell>
        </row>
        <row r="321">
          <cell r="J321">
            <v>0</v>
          </cell>
        </row>
        <row r="322">
          <cell r="J322">
            <v>1</v>
          </cell>
        </row>
        <row r="323">
          <cell r="J323">
            <v>0</v>
          </cell>
        </row>
        <row r="324">
          <cell r="J324">
            <v>0</v>
          </cell>
        </row>
        <row r="325">
          <cell r="J325">
            <v>0</v>
          </cell>
        </row>
        <row r="326">
          <cell r="J326">
            <v>1</v>
          </cell>
        </row>
        <row r="327">
          <cell r="J327">
            <v>0</v>
          </cell>
        </row>
        <row r="328">
          <cell r="J328">
            <v>0</v>
          </cell>
        </row>
        <row r="329">
          <cell r="J329">
            <v>0</v>
          </cell>
        </row>
        <row r="330">
          <cell r="J330">
            <v>0</v>
          </cell>
        </row>
        <row r="331">
          <cell r="J331">
            <v>0</v>
          </cell>
        </row>
        <row r="332">
          <cell r="J332">
            <v>0</v>
          </cell>
        </row>
        <row r="333">
          <cell r="J333">
            <v>0</v>
          </cell>
        </row>
        <row r="334">
          <cell r="J334">
            <v>0</v>
          </cell>
        </row>
        <row r="335">
          <cell r="J335">
            <v>0</v>
          </cell>
        </row>
        <row r="336">
          <cell r="J336">
            <v>0</v>
          </cell>
        </row>
        <row r="337">
          <cell r="J337">
            <v>0</v>
          </cell>
        </row>
        <row r="338">
          <cell r="J338">
            <v>0</v>
          </cell>
        </row>
        <row r="339">
          <cell r="J339">
            <v>0</v>
          </cell>
        </row>
        <row r="340">
          <cell r="J340">
            <v>0</v>
          </cell>
        </row>
        <row r="341">
          <cell r="J341">
            <v>0</v>
          </cell>
        </row>
        <row r="342">
          <cell r="J342">
            <v>0</v>
          </cell>
        </row>
        <row r="343">
          <cell r="J343">
            <v>0</v>
          </cell>
        </row>
        <row r="344">
          <cell r="J344">
            <v>0</v>
          </cell>
        </row>
        <row r="345">
          <cell r="J345">
            <v>0</v>
          </cell>
        </row>
        <row r="346">
          <cell r="J346">
            <v>0</v>
          </cell>
        </row>
        <row r="347">
          <cell r="J347">
            <v>0</v>
          </cell>
        </row>
        <row r="348">
          <cell r="J348">
            <v>0</v>
          </cell>
        </row>
        <row r="349">
          <cell r="J349">
            <v>0</v>
          </cell>
        </row>
        <row r="350">
          <cell r="J350">
            <v>1</v>
          </cell>
        </row>
        <row r="351">
          <cell r="J351">
            <v>0</v>
          </cell>
        </row>
        <row r="352">
          <cell r="J352">
            <v>0</v>
          </cell>
        </row>
        <row r="353">
          <cell r="J353">
            <v>0</v>
          </cell>
        </row>
        <row r="354">
          <cell r="J354">
            <v>1</v>
          </cell>
        </row>
        <row r="355">
          <cell r="J355">
            <v>0</v>
          </cell>
        </row>
        <row r="356">
          <cell r="J356">
            <v>0</v>
          </cell>
        </row>
        <row r="357">
          <cell r="J357">
            <v>0</v>
          </cell>
        </row>
        <row r="358">
          <cell r="J358">
            <v>0</v>
          </cell>
        </row>
        <row r="359">
          <cell r="J359">
            <v>0</v>
          </cell>
        </row>
        <row r="360">
          <cell r="J360">
            <v>0</v>
          </cell>
        </row>
        <row r="361">
          <cell r="J361">
            <v>0</v>
          </cell>
        </row>
        <row r="362">
          <cell r="J362">
            <v>0</v>
          </cell>
        </row>
        <row r="363">
          <cell r="J363">
            <v>0</v>
          </cell>
        </row>
        <row r="364">
          <cell r="J364">
            <v>0</v>
          </cell>
        </row>
        <row r="365">
          <cell r="J365">
            <v>0</v>
          </cell>
        </row>
        <row r="366">
          <cell r="J366">
            <v>0</v>
          </cell>
        </row>
      </sheetData>
      <sheetData sheetId="8">
        <row r="6">
          <cell r="L6">
            <v>22</v>
          </cell>
        </row>
        <row r="7">
          <cell r="L7">
            <v>22</v>
          </cell>
        </row>
        <row r="8">
          <cell r="L8">
            <v>22</v>
          </cell>
        </row>
        <row r="9">
          <cell r="L9">
            <v>22</v>
          </cell>
        </row>
        <row r="10">
          <cell r="K10">
            <v>7</v>
          </cell>
        </row>
        <row r="14">
          <cell r="J14">
            <v>1</v>
          </cell>
        </row>
        <row r="15">
          <cell r="J15">
            <v>0</v>
          </cell>
        </row>
        <row r="16">
          <cell r="J16">
            <v>0</v>
          </cell>
        </row>
        <row r="17">
          <cell r="J17">
            <v>0</v>
          </cell>
        </row>
        <row r="18">
          <cell r="J18">
            <v>1</v>
          </cell>
        </row>
        <row r="19">
          <cell r="J19">
            <v>0</v>
          </cell>
        </row>
        <row r="20">
          <cell r="J20">
            <v>0</v>
          </cell>
        </row>
        <row r="21">
          <cell r="J21">
            <v>0</v>
          </cell>
        </row>
        <row r="22">
          <cell r="J22">
            <v>1</v>
          </cell>
        </row>
        <row r="23">
          <cell r="J23">
            <v>0</v>
          </cell>
        </row>
        <row r="24">
          <cell r="J24">
            <v>0</v>
          </cell>
        </row>
        <row r="25">
          <cell r="J25">
            <v>0</v>
          </cell>
        </row>
        <row r="26">
          <cell r="J26">
            <v>1</v>
          </cell>
        </row>
        <row r="27">
          <cell r="J27">
            <v>0</v>
          </cell>
        </row>
        <row r="28">
          <cell r="J28">
            <v>0</v>
          </cell>
        </row>
        <row r="29">
          <cell r="J29">
            <v>0</v>
          </cell>
        </row>
        <row r="30">
          <cell r="J30">
            <v>1</v>
          </cell>
        </row>
        <row r="31">
          <cell r="J31">
            <v>0</v>
          </cell>
        </row>
        <row r="32">
          <cell r="J32">
            <v>0</v>
          </cell>
        </row>
        <row r="33">
          <cell r="J33">
            <v>0</v>
          </cell>
        </row>
        <row r="34">
          <cell r="J34">
            <v>1</v>
          </cell>
        </row>
        <row r="35">
          <cell r="J35">
            <v>0</v>
          </cell>
        </row>
        <row r="36">
          <cell r="J36">
            <v>0</v>
          </cell>
        </row>
        <row r="37">
          <cell r="J37">
            <v>0</v>
          </cell>
        </row>
        <row r="39">
          <cell r="J39">
            <v>1</v>
          </cell>
        </row>
        <row r="40">
          <cell r="J40">
            <v>0</v>
          </cell>
        </row>
        <row r="41">
          <cell r="J41">
            <v>0</v>
          </cell>
        </row>
        <row r="42">
          <cell r="J42">
            <v>0</v>
          </cell>
        </row>
        <row r="43">
          <cell r="K43">
            <v>18</v>
          </cell>
        </row>
        <row r="47">
          <cell r="J47">
            <v>1</v>
          </cell>
        </row>
        <row r="48">
          <cell r="J48">
            <v>0</v>
          </cell>
        </row>
        <row r="49">
          <cell r="J49">
            <v>0</v>
          </cell>
        </row>
        <row r="50">
          <cell r="J50">
            <v>0</v>
          </cell>
        </row>
        <row r="51">
          <cell r="J51">
            <v>1</v>
          </cell>
        </row>
        <row r="52">
          <cell r="J52">
            <v>0</v>
          </cell>
        </row>
        <row r="53">
          <cell r="J53">
            <v>0</v>
          </cell>
        </row>
        <row r="54">
          <cell r="J54">
            <v>0</v>
          </cell>
        </row>
        <row r="55">
          <cell r="J55">
            <v>1</v>
          </cell>
        </row>
        <row r="56">
          <cell r="J56">
            <v>0</v>
          </cell>
        </row>
        <row r="57">
          <cell r="J57">
            <v>0</v>
          </cell>
        </row>
        <row r="58">
          <cell r="J58">
            <v>0</v>
          </cell>
        </row>
        <row r="59">
          <cell r="J59">
            <v>1</v>
          </cell>
        </row>
        <row r="60">
          <cell r="J60">
            <v>0</v>
          </cell>
        </row>
        <row r="61">
          <cell r="J61">
            <v>0</v>
          </cell>
        </row>
        <row r="62">
          <cell r="J62">
            <v>1</v>
          </cell>
        </row>
        <row r="63">
          <cell r="J63">
            <v>0</v>
          </cell>
        </row>
        <row r="64">
          <cell r="J64">
            <v>0</v>
          </cell>
        </row>
        <row r="65">
          <cell r="J65">
            <v>0</v>
          </cell>
        </row>
        <row r="66">
          <cell r="J66">
            <v>1</v>
          </cell>
        </row>
        <row r="67">
          <cell r="J67">
            <v>0</v>
          </cell>
        </row>
        <row r="68">
          <cell r="J68">
            <v>1</v>
          </cell>
        </row>
        <row r="69">
          <cell r="J69">
            <v>0</v>
          </cell>
        </row>
        <row r="70">
          <cell r="J70">
            <v>1</v>
          </cell>
        </row>
        <row r="71">
          <cell r="J71">
            <v>0</v>
          </cell>
        </row>
        <row r="72">
          <cell r="J72">
            <v>0</v>
          </cell>
        </row>
        <row r="73">
          <cell r="J73">
            <v>0</v>
          </cell>
        </row>
        <row r="74">
          <cell r="J74">
            <v>1</v>
          </cell>
        </row>
        <row r="75">
          <cell r="J75">
            <v>0</v>
          </cell>
        </row>
        <row r="76">
          <cell r="J76">
            <v>1</v>
          </cell>
        </row>
        <row r="77">
          <cell r="J77">
            <v>0</v>
          </cell>
        </row>
        <row r="78">
          <cell r="J78">
            <v>1</v>
          </cell>
        </row>
        <row r="79">
          <cell r="J79">
            <v>0</v>
          </cell>
        </row>
        <row r="80">
          <cell r="J80">
            <v>1</v>
          </cell>
        </row>
        <row r="81">
          <cell r="J81">
            <v>0</v>
          </cell>
        </row>
        <row r="82">
          <cell r="J82">
            <v>0</v>
          </cell>
        </row>
        <row r="83">
          <cell r="J83">
            <v>0</v>
          </cell>
        </row>
        <row r="84">
          <cell r="J84">
            <v>1</v>
          </cell>
        </row>
        <row r="85">
          <cell r="J85">
            <v>0</v>
          </cell>
        </row>
        <row r="86">
          <cell r="J86">
            <v>0</v>
          </cell>
        </row>
        <row r="87">
          <cell r="J87">
            <v>0</v>
          </cell>
        </row>
        <row r="88">
          <cell r="J88">
            <v>1</v>
          </cell>
        </row>
        <row r="89">
          <cell r="J89">
            <v>0</v>
          </cell>
        </row>
        <row r="90">
          <cell r="J90">
            <v>0</v>
          </cell>
        </row>
        <row r="91">
          <cell r="J91">
            <v>0</v>
          </cell>
        </row>
        <row r="92">
          <cell r="J92">
            <v>1</v>
          </cell>
        </row>
        <row r="93">
          <cell r="J93">
            <v>0</v>
          </cell>
        </row>
        <row r="94">
          <cell r="J94">
            <v>0</v>
          </cell>
        </row>
        <row r="95">
          <cell r="J95">
            <v>0</v>
          </cell>
        </row>
        <row r="96">
          <cell r="J96">
            <v>1</v>
          </cell>
        </row>
        <row r="97">
          <cell r="J97">
            <v>0</v>
          </cell>
        </row>
        <row r="98">
          <cell r="J98">
            <v>0</v>
          </cell>
        </row>
        <row r="99">
          <cell r="J99">
            <v>0</v>
          </cell>
        </row>
        <row r="100">
          <cell r="J100">
            <v>1</v>
          </cell>
        </row>
        <row r="101">
          <cell r="J101">
            <v>0</v>
          </cell>
        </row>
        <row r="102">
          <cell r="J102">
            <v>0</v>
          </cell>
        </row>
        <row r="103">
          <cell r="J103">
            <v>0</v>
          </cell>
        </row>
        <row r="104">
          <cell r="J104">
            <v>0</v>
          </cell>
        </row>
        <row r="105">
          <cell r="J105">
            <v>0</v>
          </cell>
        </row>
        <row r="106">
          <cell r="J106">
            <v>0</v>
          </cell>
        </row>
        <row r="107">
          <cell r="J107" t="e">
            <v>#REF!</v>
          </cell>
        </row>
        <row r="108">
          <cell r="J108">
            <v>0</v>
          </cell>
        </row>
        <row r="109">
          <cell r="J109">
            <v>0</v>
          </cell>
        </row>
        <row r="110">
          <cell r="J110">
            <v>0</v>
          </cell>
        </row>
        <row r="111">
          <cell r="J111">
            <v>0</v>
          </cell>
        </row>
        <row r="112">
          <cell r="J112">
            <v>0</v>
          </cell>
        </row>
        <row r="113">
          <cell r="J113">
            <v>0</v>
          </cell>
        </row>
        <row r="114">
          <cell r="J114">
            <v>0</v>
          </cell>
        </row>
        <row r="115">
          <cell r="J115">
            <v>0</v>
          </cell>
        </row>
        <row r="116">
          <cell r="J116">
            <v>0</v>
          </cell>
        </row>
        <row r="117">
          <cell r="J117">
            <v>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K130">
            <v>-2</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0</v>
          </cell>
        </row>
        <row r="149">
          <cell r="J149">
            <v>0</v>
          </cell>
        </row>
        <row r="150">
          <cell r="J150">
            <v>0</v>
          </cell>
        </row>
        <row r="151">
          <cell r="J151">
            <v>0</v>
          </cell>
        </row>
        <row r="152">
          <cell r="J152">
            <v>0</v>
          </cell>
        </row>
        <row r="153">
          <cell r="J153">
            <v>0</v>
          </cell>
        </row>
        <row r="154">
          <cell r="J154">
            <v>0</v>
          </cell>
        </row>
        <row r="155">
          <cell r="J155">
            <v>0</v>
          </cell>
        </row>
        <row r="156">
          <cell r="J156">
            <v>0</v>
          </cell>
        </row>
        <row r="157">
          <cell r="J157">
            <v>0</v>
          </cell>
        </row>
        <row r="158">
          <cell r="J158">
            <v>0</v>
          </cell>
        </row>
        <row r="159">
          <cell r="J159">
            <v>0</v>
          </cell>
        </row>
        <row r="160">
          <cell r="J160">
            <v>0</v>
          </cell>
        </row>
        <row r="161">
          <cell r="J161">
            <v>0</v>
          </cell>
        </row>
        <row r="162">
          <cell r="J162">
            <v>0</v>
          </cell>
        </row>
        <row r="163">
          <cell r="J163">
            <v>0</v>
          </cell>
        </row>
        <row r="164">
          <cell r="J164">
            <v>0</v>
          </cell>
        </row>
        <row r="165">
          <cell r="J165">
            <v>0</v>
          </cell>
        </row>
        <row r="166">
          <cell r="J166">
            <v>0</v>
          </cell>
        </row>
        <row r="167">
          <cell r="J167">
            <v>0</v>
          </cell>
        </row>
        <row r="168">
          <cell r="J168">
            <v>0</v>
          </cell>
        </row>
        <row r="169">
          <cell r="J169">
            <v>0</v>
          </cell>
        </row>
        <row r="170">
          <cell r="J170">
            <v>0</v>
          </cell>
        </row>
        <row r="171">
          <cell r="J171">
            <v>0</v>
          </cell>
        </row>
        <row r="172">
          <cell r="J172">
            <v>0</v>
          </cell>
        </row>
        <row r="173">
          <cell r="J173">
            <v>0</v>
          </cell>
        </row>
        <row r="174">
          <cell r="J174">
            <v>0</v>
          </cell>
        </row>
        <row r="175">
          <cell r="J175">
            <v>0</v>
          </cell>
        </row>
        <row r="176">
          <cell r="J176">
            <v>0</v>
          </cell>
        </row>
        <row r="177">
          <cell r="J177">
            <v>0</v>
          </cell>
        </row>
        <row r="178">
          <cell r="J178">
            <v>0</v>
          </cell>
        </row>
        <row r="179">
          <cell r="J179">
            <v>0</v>
          </cell>
        </row>
        <row r="180">
          <cell r="J180">
            <v>0</v>
          </cell>
        </row>
        <row r="181">
          <cell r="J181">
            <v>0</v>
          </cell>
        </row>
        <row r="182">
          <cell r="K182">
            <v>-1</v>
          </cell>
        </row>
        <row r="186">
          <cell r="J186">
            <v>0</v>
          </cell>
        </row>
        <row r="187">
          <cell r="J187">
            <v>0</v>
          </cell>
        </row>
        <row r="188">
          <cell r="J188">
            <v>0</v>
          </cell>
        </row>
        <row r="189">
          <cell r="J189">
            <v>0</v>
          </cell>
        </row>
        <row r="190">
          <cell r="J190">
            <v>0</v>
          </cell>
        </row>
        <row r="191">
          <cell r="J191">
            <v>0</v>
          </cell>
        </row>
        <row r="192">
          <cell r="J192">
            <v>0</v>
          </cell>
        </row>
        <row r="193">
          <cell r="J193">
            <v>0</v>
          </cell>
        </row>
        <row r="194">
          <cell r="J194">
            <v>0</v>
          </cell>
        </row>
        <row r="195">
          <cell r="J195">
            <v>0</v>
          </cell>
        </row>
        <row r="196">
          <cell r="J196">
            <v>0</v>
          </cell>
        </row>
        <row r="197">
          <cell r="J197">
            <v>0</v>
          </cell>
        </row>
        <row r="198">
          <cell r="J198">
            <v>0</v>
          </cell>
        </row>
        <row r="199">
          <cell r="J199">
            <v>0</v>
          </cell>
        </row>
        <row r="200">
          <cell r="J200">
            <v>0</v>
          </cell>
        </row>
        <row r="201">
          <cell r="J201">
            <v>0</v>
          </cell>
        </row>
        <row r="202">
          <cell r="L202">
            <v>-5</v>
          </cell>
        </row>
        <row r="203">
          <cell r="L203">
            <v>-5</v>
          </cell>
        </row>
        <row r="204">
          <cell r="L204">
            <v>-5</v>
          </cell>
        </row>
        <row r="205">
          <cell r="L205">
            <v>-5</v>
          </cell>
        </row>
        <row r="206">
          <cell r="K206">
            <v>-1</v>
          </cell>
        </row>
        <row r="210">
          <cell r="J210">
            <v>0</v>
          </cell>
        </row>
        <row r="211">
          <cell r="J211">
            <v>0</v>
          </cell>
        </row>
        <row r="212">
          <cell r="J212">
            <v>0</v>
          </cell>
        </row>
        <row r="213">
          <cell r="J213">
            <v>0</v>
          </cell>
        </row>
        <row r="214">
          <cell r="J214">
            <v>0</v>
          </cell>
        </row>
        <row r="215">
          <cell r="J215">
            <v>0</v>
          </cell>
        </row>
        <row r="216">
          <cell r="J216">
            <v>0</v>
          </cell>
        </row>
        <row r="217">
          <cell r="J217">
            <v>0</v>
          </cell>
        </row>
        <row r="218">
          <cell r="J218">
            <v>0</v>
          </cell>
        </row>
        <row r="219">
          <cell r="J219">
            <v>0</v>
          </cell>
        </row>
        <row r="220">
          <cell r="J220">
            <v>0</v>
          </cell>
        </row>
        <row r="221">
          <cell r="J221">
            <v>0</v>
          </cell>
        </row>
        <row r="222">
          <cell r="J222">
            <v>0</v>
          </cell>
        </row>
        <row r="223">
          <cell r="J223">
            <v>0</v>
          </cell>
        </row>
        <row r="224">
          <cell r="J224">
            <v>0</v>
          </cell>
        </row>
        <row r="225">
          <cell r="J225">
            <v>0</v>
          </cell>
        </row>
        <row r="226">
          <cell r="J226">
            <v>0</v>
          </cell>
        </row>
        <row r="227">
          <cell r="J227">
            <v>0</v>
          </cell>
        </row>
        <row r="228">
          <cell r="J228">
            <v>0</v>
          </cell>
        </row>
        <row r="229">
          <cell r="J229">
            <v>0</v>
          </cell>
        </row>
        <row r="230">
          <cell r="J230">
            <v>0</v>
          </cell>
        </row>
        <row r="231">
          <cell r="J231">
            <v>0</v>
          </cell>
        </row>
        <row r="232">
          <cell r="J232">
            <v>0</v>
          </cell>
        </row>
        <row r="233">
          <cell r="J233">
            <v>0</v>
          </cell>
        </row>
        <row r="234">
          <cell r="J234">
            <v>0</v>
          </cell>
        </row>
        <row r="235">
          <cell r="J235">
            <v>0</v>
          </cell>
        </row>
        <row r="236">
          <cell r="J236">
            <v>0</v>
          </cell>
        </row>
        <row r="237">
          <cell r="J237">
            <v>0</v>
          </cell>
        </row>
        <row r="238">
          <cell r="J238">
            <v>0</v>
          </cell>
        </row>
        <row r="239">
          <cell r="J239">
            <v>0</v>
          </cell>
        </row>
        <row r="240">
          <cell r="J240">
            <v>0</v>
          </cell>
        </row>
        <row r="241">
          <cell r="J241">
            <v>0</v>
          </cell>
        </row>
        <row r="242">
          <cell r="J242">
            <v>0</v>
          </cell>
        </row>
        <row r="243">
          <cell r="J243">
            <v>0</v>
          </cell>
        </row>
        <row r="244">
          <cell r="J244">
            <v>0</v>
          </cell>
        </row>
        <row r="245">
          <cell r="J245">
            <v>0</v>
          </cell>
        </row>
        <row r="246">
          <cell r="J246">
            <v>0</v>
          </cell>
        </row>
        <row r="247">
          <cell r="J247">
            <v>0</v>
          </cell>
        </row>
        <row r="248">
          <cell r="J248">
            <v>0</v>
          </cell>
        </row>
        <row r="249">
          <cell r="J249">
            <v>0</v>
          </cell>
        </row>
        <row r="250">
          <cell r="J250">
            <v>0</v>
          </cell>
        </row>
        <row r="251">
          <cell r="J251">
            <v>0</v>
          </cell>
        </row>
        <row r="252">
          <cell r="J252">
            <v>0</v>
          </cell>
        </row>
        <row r="253">
          <cell r="J253">
            <v>0</v>
          </cell>
        </row>
        <row r="254">
          <cell r="K254">
            <v>-4</v>
          </cell>
        </row>
        <row r="258">
          <cell r="J258">
            <v>0</v>
          </cell>
        </row>
        <row r="259">
          <cell r="J259">
            <v>0</v>
          </cell>
        </row>
        <row r="260">
          <cell r="J260">
            <v>0</v>
          </cell>
        </row>
        <row r="261">
          <cell r="J261">
            <v>0</v>
          </cell>
        </row>
        <row r="262">
          <cell r="J262">
            <v>0</v>
          </cell>
        </row>
        <row r="263">
          <cell r="J263">
            <v>0</v>
          </cell>
        </row>
        <row r="264">
          <cell r="J264">
            <v>0</v>
          </cell>
        </row>
        <row r="265">
          <cell r="J265">
            <v>0</v>
          </cell>
        </row>
        <row r="266">
          <cell r="J266">
            <v>0</v>
          </cell>
        </row>
        <row r="267">
          <cell r="J267">
            <v>0</v>
          </cell>
        </row>
        <row r="268">
          <cell r="J268">
            <v>0</v>
          </cell>
        </row>
        <row r="269">
          <cell r="J269">
            <v>0</v>
          </cell>
        </row>
        <row r="270">
          <cell r="J270">
            <v>0</v>
          </cell>
        </row>
        <row r="271">
          <cell r="J271">
            <v>0</v>
          </cell>
        </row>
        <row r="272">
          <cell r="J272">
            <v>0</v>
          </cell>
        </row>
        <row r="273">
          <cell r="J273">
            <v>0</v>
          </cell>
        </row>
        <row r="274">
          <cell r="J274">
            <v>0</v>
          </cell>
        </row>
        <row r="275">
          <cell r="J275">
            <v>0</v>
          </cell>
        </row>
        <row r="276">
          <cell r="J276">
            <v>0</v>
          </cell>
        </row>
        <row r="277">
          <cell r="J277">
            <v>0</v>
          </cell>
        </row>
        <row r="278">
          <cell r="J278">
            <v>0</v>
          </cell>
        </row>
        <row r="279">
          <cell r="J279">
            <v>0</v>
          </cell>
        </row>
        <row r="280">
          <cell r="J280">
            <v>0</v>
          </cell>
        </row>
        <row r="281">
          <cell r="J281">
            <v>0</v>
          </cell>
        </row>
        <row r="282">
          <cell r="J282">
            <v>0</v>
          </cell>
        </row>
        <row r="283">
          <cell r="J283">
            <v>0</v>
          </cell>
        </row>
        <row r="284">
          <cell r="J284">
            <v>0</v>
          </cell>
        </row>
        <row r="285">
          <cell r="J285">
            <v>0</v>
          </cell>
        </row>
        <row r="290">
          <cell r="J290">
            <v>0</v>
          </cell>
        </row>
        <row r="291">
          <cell r="J291">
            <v>0</v>
          </cell>
        </row>
        <row r="292">
          <cell r="J292">
            <v>0</v>
          </cell>
        </row>
        <row r="293">
          <cell r="J293">
            <v>0</v>
          </cell>
        </row>
        <row r="294">
          <cell r="J294">
            <v>0</v>
          </cell>
        </row>
        <row r="295">
          <cell r="J295">
            <v>0</v>
          </cell>
        </row>
        <row r="296">
          <cell r="J296">
            <v>0</v>
          </cell>
        </row>
        <row r="297">
          <cell r="J297">
            <v>0</v>
          </cell>
        </row>
        <row r="298">
          <cell r="J298">
            <v>0</v>
          </cell>
        </row>
        <row r="299">
          <cell r="J299">
            <v>0</v>
          </cell>
        </row>
        <row r="300">
          <cell r="J300">
            <v>0</v>
          </cell>
        </row>
        <row r="301">
          <cell r="J301">
            <v>0</v>
          </cell>
        </row>
        <row r="302">
          <cell r="J302">
            <v>0</v>
          </cell>
        </row>
        <row r="303">
          <cell r="J303">
            <v>0</v>
          </cell>
        </row>
        <row r="304">
          <cell r="J304">
            <v>0</v>
          </cell>
        </row>
        <row r="305">
          <cell r="J305">
            <v>0</v>
          </cell>
        </row>
        <row r="306">
          <cell r="J306">
            <v>0</v>
          </cell>
        </row>
        <row r="307">
          <cell r="J307">
            <v>0</v>
          </cell>
        </row>
        <row r="308">
          <cell r="J308">
            <v>0</v>
          </cell>
        </row>
        <row r="309">
          <cell r="J309">
            <v>0</v>
          </cell>
        </row>
        <row r="310">
          <cell r="J310">
            <v>0</v>
          </cell>
        </row>
        <row r="311">
          <cell r="J311">
            <v>0</v>
          </cell>
        </row>
        <row r="312">
          <cell r="J312">
            <v>0</v>
          </cell>
        </row>
        <row r="313">
          <cell r="J313">
            <v>0</v>
          </cell>
        </row>
      </sheetData>
      <sheetData sheetId="9"/>
      <sheetData sheetId="10">
        <row r="9">
          <cell r="D9" t="str">
            <v>Niveau de conformité</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 données"/>
      <sheetName val="Lisez-moi"/>
      <sheetName val="Informations générales"/>
      <sheetName val="Politique et gouvernance"/>
      <sheetName val="Mise en oeuvre"/>
      <sheetName val="Résultats"/>
      <sheetName val="Plan d'actions"/>
    </sheetNames>
    <sheetDataSet>
      <sheetData sheetId="0">
        <row r="2">
          <cell r="B2" t="str">
            <v>Oui</v>
          </cell>
          <cell r="J2" t="str">
            <v>Réalisée</v>
          </cell>
        </row>
        <row r="3">
          <cell r="B3" t="str">
            <v>Non</v>
          </cell>
          <cell r="J3" t="str">
            <v>Partiellement réalisée</v>
          </cell>
        </row>
        <row r="4">
          <cell r="J4" t="str">
            <v>A traiter</v>
          </cell>
        </row>
        <row r="5">
          <cell r="J5" t="str">
            <v>Abandonnée</v>
          </cell>
        </row>
        <row r="6">
          <cell r="J6" t="str">
            <v>En grande partie réalisée</v>
          </cell>
        </row>
      </sheetData>
      <sheetData sheetId="1"/>
      <sheetData sheetId="2"/>
      <sheetData sheetId="3"/>
      <sheetData sheetId="4"/>
      <sheetData sheetId="5"/>
      <sheetData sheetId="6"/>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_Filtre" sourceName="Préparation des Doses à Administrer (PDA) par">
  <extLst>
    <x:ext xmlns:x15="http://schemas.microsoft.com/office/spreadsheetml/2010/11/main" uri="{2F2917AC-EB37-4324-AD4E-5DD8C200BD13}">
      <x15:tableSlicerCache tableId="2" column="9"/>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_Méthode2" sourceName="Méthode">
  <extLst>
    <x:ext xmlns:x15="http://schemas.microsoft.com/office/spreadsheetml/2010/11/main" uri="{2F2917AC-EB37-4324-AD4E-5DD8C200BD13}">
      <x15:tableSlicerCache tableId="2" column="10"/>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_Filtre1" sourceName="Préparation des Doses à Administrer (PDA) par">
  <extLst>
    <x:ext xmlns:x15="http://schemas.microsoft.com/office/spreadsheetml/2010/11/main" uri="{2F2917AC-EB37-4324-AD4E-5DD8C200BD13}">
      <x15:tableSlicerCache tableId="3"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_Méthode" sourceName="Méthode">
  <extLst>
    <x:ext xmlns:x15="http://schemas.microsoft.com/office/spreadsheetml/2010/11/main" uri="{2F2917AC-EB37-4324-AD4E-5DD8C200BD13}">
      <x15:tableSlicerCache tableId="3" column="11"/>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Filtre" cache="Segment_Filtre" caption="Préparation des Doses à Administrer (PDA) par" style="SlicerStyleDark6 2" rowHeight="241300"/>
  <slicer name="Méthode 2" cache="Segment_Méthode2" caption="Méthode" style="SlicerStyleDark6 2 2"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Filtre 1" cache="Segment_Filtre1" caption="Préparation des Doses à Administrer (PDA) par" startItem="1" style="SlicerStyleDark6 2 3" rowHeight="241300"/>
  <slicer name="Méthode" cache="Segment_Méthode" caption="Méthode" style="SlicerStyleDark6 2 4" rowHeight="241300"/>
</slicers>
</file>

<file path=xl/tables/table1.xml><?xml version="1.0" encoding="utf-8"?>
<table xmlns="http://schemas.openxmlformats.org/spreadsheetml/2006/main" id="2" name="Tableau1" displayName="Tableau1" ref="A5:I366" totalsRowShown="0" tableBorderDxfId="34">
  <autoFilter ref="A5:I366">
    <filterColumn colId="0">
      <filters>
        <filter val="Infirmier Diplômé d'Etat (IDE)"/>
      </filters>
    </filterColumn>
  </autoFilter>
  <sortState ref="A6:I363">
    <sortCondition sortBy="cellColor" ref="H5:H366" dxfId="33"/>
  </sortState>
  <tableColumns count="9">
    <tableColumn id="9" name="Préparation des Doses à Administrer (PDA) par" dataDxfId="32"/>
    <tableColumn id="1" name="ARCHIMED" dataDxfId="31"/>
    <tableColumn id="11" name="N°" dataDxfId="30"/>
    <tableColumn id="2" name="Niveau d'exigence_x000a_(avis d'experts)" dataDxfId="29"/>
    <tableColumn id="10" name="Méthode" dataDxfId="28"/>
    <tableColumn id="3" name="Interlocuteurs privilégiés" dataDxfId="27" dataCellStyle="Normal 2"/>
    <tableColumn id="4" name="Eléments d'évaluation"/>
    <tableColumn id="5" name="Réponse" dataDxfId="26" dataCellStyle="Normal 2"/>
    <tableColumn id="6" name="Commentaires" dataDxfId="25" dataCellStyle="Normal 2"/>
  </tableColumns>
  <tableStyleInfo name="TableStyleLight9" showFirstColumn="0" showLastColumn="0" showRowStripes="1" showColumnStripes="0"/>
</table>
</file>

<file path=xl/tables/table2.xml><?xml version="1.0" encoding="utf-8"?>
<table xmlns="http://schemas.openxmlformats.org/spreadsheetml/2006/main" id="3" name="Tableau2" displayName="Tableau2" ref="A5:I313" totalsRowShown="0" tableBorderDxfId="19">
  <autoFilter ref="A5:I313">
    <filterColumn colId="0">
      <filters>
        <filter val="Infirmier Diplômé d'Etat (IDE)"/>
      </filters>
    </filterColumn>
  </autoFilter>
  <sortState ref="A6:I310">
    <sortCondition descending="1" ref="H5:H313"/>
  </sortState>
  <tableColumns count="9">
    <tableColumn id="1" name="Préparation des Doses à Administrer (PDA) par"/>
    <tableColumn id="2" name="N" dataDxfId="18"/>
    <tableColumn id="10" name="N°" dataDxfId="17"/>
    <tableColumn id="3" name="Niveau d'exigence_x000a_(avis d'experts)" dataDxfId="16"/>
    <tableColumn id="11" name="Méthode" dataDxfId="15" dataCellStyle="Normal 2"/>
    <tableColumn id="4" name="Interlocuteurs privilégiés" dataDxfId="14"/>
    <tableColumn id="5" name="Eléments d'évaluation"/>
    <tableColumn id="6" name="Réponse" dataDxfId="13"/>
    <tableColumn id="7" name="Commentaires" dataDxfId="12"/>
  </tableColumns>
  <tableStyleInfo name="TableStyleLight9" showFirstColumn="0" showLastColumn="0" showRowStripes="1" showColumnStripes="0"/>
</table>
</file>

<file path=xl/theme/theme1.xml><?xml version="1.0" encoding="utf-8"?>
<a:theme xmlns:a="http://schemas.openxmlformats.org/drawingml/2006/main" name="Adopale">
  <a:themeElements>
    <a:clrScheme name="Personnalisé 9">
      <a:dk1>
        <a:sysClr val="windowText" lastClr="000000"/>
      </a:dk1>
      <a:lt1>
        <a:sysClr val="window" lastClr="FFFFFF"/>
      </a:lt1>
      <a:dk2>
        <a:srgbClr val="6BC6F9"/>
      </a:dk2>
      <a:lt2>
        <a:srgbClr val="203864"/>
      </a:lt2>
      <a:accent1>
        <a:srgbClr val="0093DD"/>
      </a:accent1>
      <a:accent2>
        <a:srgbClr val="002060"/>
      </a:accent2>
      <a:accent3>
        <a:srgbClr val="E8375C"/>
      </a:accent3>
      <a:accent4>
        <a:srgbClr val="CFB095"/>
      </a:accent4>
      <a:accent5>
        <a:srgbClr val="FDE401"/>
      </a:accent5>
      <a:accent6>
        <a:srgbClr val="92D050"/>
      </a:accent6>
      <a:hlink>
        <a:srgbClr val="0563C1"/>
      </a:hlink>
      <a:folHlink>
        <a:srgbClr val="203864"/>
      </a:folHlink>
    </a:clrScheme>
    <a:fontScheme name="Personnalisé 1">
      <a:majorFont>
        <a:latin typeface="Tw Cen MT"/>
        <a:ea typeface="Arial"/>
        <a:cs typeface="Arial"/>
      </a:majorFont>
      <a:minorFont>
        <a:latin typeface="Tw Cen MT"/>
        <a:ea typeface="Arial"/>
        <a:cs typeface="Arial"/>
      </a:minorFont>
    </a:fontScheme>
    <a:fmtScheme name="Thème 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prstGeom prst="rect">
          <a:avLst/>
        </a:prstGeom>
        <a:noFill/>
        <a:ln w="57150">
          <a:solidFill>
            <a:schemeClr val="accent1"/>
          </a:solidFill>
        </a:ln>
      </a:spPr>
      <a:bodyPr/>
      <a:lstStyle/>
      <a:style>
        <a:lnRef idx="2">
          <a:schemeClr val="accent1">
            <a:shade val="50000"/>
          </a:schemeClr>
        </a:lnRef>
        <a:fillRef idx="1">
          <a:schemeClr val="accent1"/>
        </a:fillRef>
        <a:effectRef idx="0">
          <a:schemeClr val="accent1"/>
        </a:effectRef>
        <a:fontRef idx="minor">
          <a:schemeClr val="lt1"/>
        </a:fontRef>
      </a:style>
    </a:spDef>
    <a:txDef>
      <a:spPr bwMode="auto"/>
      <a:body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has-sante.fr/jcms/c_946211/fr/outils-de-securisation-et-d-autoevaluation-de-l-administration-des-medicaments" TargetMode="External"/><Relationship Id="rId7" Type="http://schemas.openxmlformats.org/officeDocument/2006/relationships/printerSettings" Target="../printerSettings/printerSettings3.bin"/><Relationship Id="rId2" Type="http://schemas.openxmlformats.org/officeDocument/2006/relationships/hyperlink" Target="https://www.has-sante.fr/jcms/c_946211/fr/outils-de-securisation-et-d-autoevaluation-de-l-administration-des-medicaments" TargetMode="External"/><Relationship Id="rId1" Type="http://schemas.openxmlformats.org/officeDocument/2006/relationships/hyperlink" Target="https://www.has-sante.fr/jcms/c_946211/fr/outils-de-securisation-et-d-autoevaluation-de-l-administration-des-medicaments" TargetMode="External"/><Relationship Id="rId6" Type="http://schemas.openxmlformats.org/officeDocument/2006/relationships/hyperlink" Target="https://www.has-sante.fr/upload/docs/application/pdf/2011-11/guide_outil_securisation_autoevalusation_medicaments_complet_2011-11-17_10-49-21_885.pdf" TargetMode="External"/><Relationship Id="rId5" Type="http://schemas.openxmlformats.org/officeDocument/2006/relationships/hyperlink" Target="https://www.has-sante.fr/upload/docs/application/pdf/2011-11/guide_outil_securisation_autoevalusation_medicaments_complet_2011-11-17_10-49-21_885.pdf" TargetMode="External"/><Relationship Id="rId10" Type="http://schemas.microsoft.com/office/2007/relationships/slicer" Target="../slicers/slicer1.xml"/><Relationship Id="rId4" Type="http://schemas.openxmlformats.org/officeDocument/2006/relationships/hyperlink" Target="https://www.has-sante.fr/jcms/c_946211/fr/outils-de-securisation-et-d-autoevaluation-de-l-administration-des-medicaments" TargetMode="External"/><Relationship Id="rId9"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has-sante.fr/upload/docs/application/pdf/2011-10/guide_outil_securisation_autoevaluation_administration_medicaments_partie3_boite_a_outils.pdf" TargetMode="External"/><Relationship Id="rId13" Type="http://schemas.openxmlformats.org/officeDocument/2006/relationships/hyperlink" Target="https://www.legifrance.gouv.fr/codes/id/LEGISCTA000006190601/" TargetMode="External"/><Relationship Id="rId3" Type="http://schemas.openxmlformats.org/officeDocument/2006/relationships/hyperlink" Target="https://www.legifrance.gouv.fr/codes/id/LEGISCTA000006190601/" TargetMode="External"/><Relationship Id="rId7" Type="http://schemas.openxmlformats.org/officeDocument/2006/relationships/hyperlink" Target="https://www.has-sante.fr/upload/docs/application/pdf/2011-10/guide_outil_securisation_autoevaluation_administration_medicaments_partie3_boite_a_outils.pdf" TargetMode="External"/><Relationship Id="rId12" Type="http://schemas.openxmlformats.org/officeDocument/2006/relationships/hyperlink" Target="https://www.legifrance.gouv.fr/codes/id/LEGISCTA000006190601/" TargetMode="External"/><Relationship Id="rId17" Type="http://schemas.microsoft.com/office/2007/relationships/slicer" Target="../slicers/slicer2.xml"/><Relationship Id="rId2" Type="http://schemas.openxmlformats.org/officeDocument/2006/relationships/hyperlink" Target="https://www.has-sante.fr/upload/docs/application/pdf/2011-10/guide_outil_securisation_autoevaluation_administration_medicaments_partie3_boite_a_outils.pdf" TargetMode="External"/><Relationship Id="rId16" Type="http://schemas.openxmlformats.org/officeDocument/2006/relationships/table" Target="../tables/table2.xml"/><Relationship Id="rId1" Type="http://schemas.openxmlformats.org/officeDocument/2006/relationships/hyperlink" Target="https://www.nouvelle-aquitaine.ars.sante.fr/system/files/2017-05/Guide_Pharma_Ehpad.pdfDans%20le%20cas%20o&#249;%20le%20conditionnementprimaire%20de%20tous%20les%20m&#233;dicaments%20est%20conserv&#233;,une%20pr&#233;paration%20pour%2028%20jours%20est%20accept&#233;e." TargetMode="External"/><Relationship Id="rId6" Type="http://schemas.openxmlformats.org/officeDocument/2006/relationships/hyperlink" Target="https://www.has-sante.fr/upload/docs/application/pdf/2011-10/guide_outil_securisation_autoevaluation_administration_medicaments_partie3_boite_a_outils.pdf" TargetMode="External"/><Relationship Id="rId11" Type="http://schemas.openxmlformats.org/officeDocument/2006/relationships/hyperlink" Target="https://www.legifrance.gouv.fr/codes/id/LEGISCTA000006190601/" TargetMode="External"/><Relationship Id="rId5" Type="http://schemas.openxmlformats.org/officeDocument/2006/relationships/hyperlink" Target="https://www.has-sante.fr/upload/docs/application/pdf/2011-10/guide_outil_securisation_autoevaluation_administration_medicaments_partie3_boite_a_outils.pdf" TargetMode="External"/><Relationship Id="rId15" Type="http://schemas.openxmlformats.org/officeDocument/2006/relationships/drawing" Target="../drawings/drawing4.xml"/><Relationship Id="rId10" Type="http://schemas.openxmlformats.org/officeDocument/2006/relationships/hyperlink" Target="https://www.has-sante.fr/upload/docs/application/pdf/2011-10/guide_outil_securisation_autoevaluation_administration_medicaments_partie3_boite_a_outils.pdf" TargetMode="External"/><Relationship Id="rId4" Type="http://schemas.openxmlformats.org/officeDocument/2006/relationships/hyperlink" Target="https://www.has-sante.fr/upload/docs/application/pdf/2011-10/guide_outil_securisation_autoevaluation_administration_medicaments_partie3_boite_a_outils.pdf" TargetMode="External"/><Relationship Id="rId9" Type="http://schemas.openxmlformats.org/officeDocument/2006/relationships/hyperlink" Target="https://www.has-sante.fr/upload/docs/application/pdf/2011-10/guide_outil_securisation_autoevaluation_administration_medicaments_partie3_boite_a_outils.pdf"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2:K93"/>
  <sheetViews>
    <sheetView tabSelected="1" zoomScale="60" zoomScaleNormal="60" workbookViewId="0">
      <selection activeCell="L44" sqref="L44"/>
    </sheetView>
  </sheetViews>
  <sheetFormatPr baseColWidth="10" defaultColWidth="9.5" defaultRowHeight="14.25" x14ac:dyDescent="0.2"/>
  <cols>
    <col min="1" max="1" width="9.5" style="53"/>
    <col min="2" max="2" width="222.75" style="52" customWidth="1"/>
    <col min="3" max="16384" width="9.5" style="53"/>
  </cols>
  <sheetData>
    <row r="2" spans="2:11" ht="72" customHeight="1" x14ac:dyDescent="0.2"/>
    <row r="4" spans="2:11" ht="30" x14ac:dyDescent="0.2">
      <c r="B4" s="54" t="s">
        <v>87</v>
      </c>
      <c r="F4" s="55"/>
      <c r="G4" s="55"/>
      <c r="H4" s="55"/>
      <c r="I4" s="55"/>
      <c r="J4" s="55"/>
      <c r="K4" s="55"/>
    </row>
    <row r="5" spans="2:11" ht="21.6" customHeight="1" x14ac:dyDescent="0.2">
      <c r="B5" s="56" t="s">
        <v>88</v>
      </c>
      <c r="C5" s="57"/>
      <c r="D5" s="57"/>
      <c r="E5" s="57"/>
      <c r="F5" s="57"/>
      <c r="G5" s="57"/>
      <c r="H5" s="57"/>
    </row>
    <row r="6" spans="2:11" ht="25.5" x14ac:dyDescent="0.2">
      <c r="B6" s="58" t="s">
        <v>89</v>
      </c>
    </row>
    <row r="7" spans="2:11" ht="9.75" customHeight="1" x14ac:dyDescent="0.2">
      <c r="B7" s="59"/>
    </row>
    <row r="8" spans="2:11" ht="191.25" customHeight="1" x14ac:dyDescent="0.2">
      <c r="B8" s="60" t="s">
        <v>90</v>
      </c>
    </row>
    <row r="9" spans="2:11" ht="9.75" customHeight="1" x14ac:dyDescent="0.2">
      <c r="B9" s="59"/>
    </row>
    <row r="10" spans="2:11" ht="141.75" customHeight="1" x14ac:dyDescent="0.2">
      <c r="B10" s="61" t="s">
        <v>91</v>
      </c>
    </row>
    <row r="11" spans="2:11" ht="8.25" customHeight="1" x14ac:dyDescent="0.2">
      <c r="B11" s="62"/>
    </row>
    <row r="12" spans="2:11" ht="80.25" customHeight="1" x14ac:dyDescent="0.2">
      <c r="B12" s="63" t="s">
        <v>92</v>
      </c>
    </row>
    <row r="13" spans="2:11" ht="12.75" customHeight="1" x14ac:dyDescent="0.2">
      <c r="B13" s="64"/>
    </row>
    <row r="14" spans="2:11" ht="3.75" customHeight="1" x14ac:dyDescent="0.2">
      <c r="B14" s="65"/>
    </row>
    <row r="15" spans="2:11" ht="30" customHeight="1" x14ac:dyDescent="0.2">
      <c r="B15" s="58" t="s">
        <v>93</v>
      </c>
    </row>
    <row r="16" spans="2:11" ht="9.75" customHeight="1" x14ac:dyDescent="0.2">
      <c r="B16" s="59"/>
    </row>
    <row r="17" spans="2:2" ht="26.25" customHeight="1" x14ac:dyDescent="0.2">
      <c r="B17" s="66" t="s">
        <v>94</v>
      </c>
    </row>
    <row r="18" spans="2:2" ht="56.25" x14ac:dyDescent="0.2">
      <c r="B18" s="61" t="s">
        <v>95</v>
      </c>
    </row>
    <row r="19" spans="2:2" ht="10.5" customHeight="1" x14ac:dyDescent="0.2">
      <c r="B19" s="62"/>
    </row>
    <row r="20" spans="2:2" ht="32.25" customHeight="1" x14ac:dyDescent="0.2">
      <c r="B20" s="67" t="s">
        <v>96</v>
      </c>
    </row>
    <row r="21" spans="2:2" ht="26.25" customHeight="1" x14ac:dyDescent="0.2">
      <c r="B21" s="66" t="s">
        <v>97</v>
      </c>
    </row>
    <row r="22" spans="2:2" ht="11.25" customHeight="1" x14ac:dyDescent="0.2">
      <c r="B22" s="68"/>
    </row>
    <row r="23" spans="2:2" ht="400.5" customHeight="1" x14ac:dyDescent="0.2">
      <c r="B23" s="69" t="s">
        <v>98</v>
      </c>
    </row>
    <row r="24" spans="2:2" ht="9.75" customHeight="1" x14ac:dyDescent="0.2">
      <c r="B24" s="59" t="s">
        <v>99</v>
      </c>
    </row>
    <row r="25" spans="2:2" ht="26.25" customHeight="1" x14ac:dyDescent="0.2">
      <c r="B25" s="66" t="s">
        <v>100</v>
      </c>
    </row>
    <row r="26" spans="2:2" ht="213.75" customHeight="1" x14ac:dyDescent="0.2">
      <c r="B26" s="69" t="s">
        <v>101</v>
      </c>
    </row>
    <row r="27" spans="2:2" ht="10.5" customHeight="1" x14ac:dyDescent="0.2">
      <c r="B27" s="70"/>
    </row>
    <row r="28" spans="2:2" ht="26.25" customHeight="1" x14ac:dyDescent="0.2">
      <c r="B28" s="66" t="s">
        <v>102</v>
      </c>
    </row>
    <row r="29" spans="2:2" ht="18.75" x14ac:dyDescent="0.2">
      <c r="B29" s="71" t="s">
        <v>103</v>
      </c>
    </row>
    <row r="30" spans="2:2" ht="343.5" customHeight="1" x14ac:dyDescent="0.2">
      <c r="B30" s="69" t="s">
        <v>104</v>
      </c>
    </row>
    <row r="31" spans="2:2" ht="133.5" customHeight="1" x14ac:dyDescent="0.2">
      <c r="B31" s="69" t="s">
        <v>105</v>
      </c>
    </row>
    <row r="32" spans="2:2" ht="26.25" customHeight="1" x14ac:dyDescent="0.2">
      <c r="B32" s="66" t="s">
        <v>106</v>
      </c>
    </row>
    <row r="33" spans="2:2" ht="227.25" customHeight="1" x14ac:dyDescent="0.2">
      <c r="B33" s="71" t="s">
        <v>107</v>
      </c>
    </row>
    <row r="34" spans="2:2" ht="10.5" customHeight="1" x14ac:dyDescent="0.2">
      <c r="B34" s="70"/>
    </row>
    <row r="35" spans="2:2" ht="26.25" customHeight="1" x14ac:dyDescent="0.2">
      <c r="B35" s="66" t="s">
        <v>108</v>
      </c>
    </row>
    <row r="36" spans="2:2" ht="56.25" x14ac:dyDescent="0.2">
      <c r="B36" s="71" t="s">
        <v>109</v>
      </c>
    </row>
    <row r="37" spans="2:2" ht="15" customHeight="1" x14ac:dyDescent="0.2">
      <c r="B37" s="72"/>
    </row>
    <row r="38" spans="2:2" ht="30" customHeight="1" x14ac:dyDescent="0.2">
      <c r="B38" s="58" t="s">
        <v>110</v>
      </c>
    </row>
    <row r="39" spans="2:2" ht="15" customHeight="1" x14ac:dyDescent="0.2">
      <c r="B39" s="72"/>
    </row>
    <row r="40" spans="2:2" ht="57.75" customHeight="1" x14ac:dyDescent="0.2">
      <c r="B40" s="73" t="s">
        <v>111</v>
      </c>
    </row>
    <row r="41" spans="2:2" ht="165" customHeight="1" x14ac:dyDescent="0.2">
      <c r="B41" s="70" t="s">
        <v>112</v>
      </c>
    </row>
    <row r="42" spans="2:2" ht="15" customHeight="1" x14ac:dyDescent="0.2">
      <c r="B42" s="72"/>
    </row>
    <row r="43" spans="2:2" ht="57.75" customHeight="1" x14ac:dyDescent="0.2">
      <c r="B43" s="73" t="s">
        <v>113</v>
      </c>
    </row>
    <row r="44" spans="2:2" ht="336.75" customHeight="1" x14ac:dyDescent="0.2">
      <c r="B44" s="70" t="s">
        <v>114</v>
      </c>
    </row>
    <row r="45" spans="2:2" ht="57.75" customHeight="1" x14ac:dyDescent="0.2">
      <c r="B45" s="73" t="s">
        <v>115</v>
      </c>
    </row>
    <row r="46" spans="2:2" ht="93.75" x14ac:dyDescent="0.2">
      <c r="B46" s="70" t="s">
        <v>116</v>
      </c>
    </row>
    <row r="47" spans="2:2" ht="15" customHeight="1" x14ac:dyDescent="0.2">
      <c r="B47" s="72"/>
    </row>
    <row r="48" spans="2:2" ht="57.75" customHeight="1" x14ac:dyDescent="0.2">
      <c r="B48" s="73" t="s">
        <v>117</v>
      </c>
    </row>
    <row r="49" spans="2:2" ht="57.75" customHeight="1" x14ac:dyDescent="0.2">
      <c r="B49" s="73" t="s">
        <v>118</v>
      </c>
    </row>
    <row r="51" spans="2:2" ht="25.5" x14ac:dyDescent="0.2">
      <c r="B51" s="58" t="s">
        <v>119</v>
      </c>
    </row>
    <row r="52" spans="2:2" ht="15.75" customHeight="1" x14ac:dyDescent="0.2">
      <c r="B52" s="62"/>
    </row>
    <row r="53" spans="2:2" ht="18.75" x14ac:dyDescent="0.2">
      <c r="B53" s="74" t="s">
        <v>120</v>
      </c>
    </row>
    <row r="54" spans="2:2" ht="56.25" x14ac:dyDescent="0.2">
      <c r="B54" s="75" t="s">
        <v>121</v>
      </c>
    </row>
    <row r="55" spans="2:2" ht="18.75" x14ac:dyDescent="0.2">
      <c r="B55" s="75"/>
    </row>
    <row r="56" spans="2:2" ht="18.75" x14ac:dyDescent="0.2">
      <c r="B56" s="76" t="s">
        <v>122</v>
      </c>
    </row>
    <row r="57" spans="2:2" ht="18.75" x14ac:dyDescent="0.2">
      <c r="B57" s="62" t="s">
        <v>123</v>
      </c>
    </row>
    <row r="58" spans="2:2" ht="18.75" x14ac:dyDescent="0.2">
      <c r="B58" s="62" t="s">
        <v>124</v>
      </c>
    </row>
    <row r="59" spans="2:2" ht="18.75" x14ac:dyDescent="0.2">
      <c r="B59" s="62" t="s">
        <v>125</v>
      </c>
    </row>
    <row r="60" spans="2:2" ht="18.75" x14ac:dyDescent="0.2">
      <c r="B60" s="62" t="s">
        <v>126</v>
      </c>
    </row>
    <row r="61" spans="2:2" ht="18.75" x14ac:dyDescent="0.2">
      <c r="B61" s="62" t="s">
        <v>127</v>
      </c>
    </row>
    <row r="62" spans="2:2" ht="18.75" x14ac:dyDescent="0.2">
      <c r="B62" s="75" t="s">
        <v>804</v>
      </c>
    </row>
    <row r="63" spans="2:2" ht="18.75" x14ac:dyDescent="0.2">
      <c r="B63" s="62" t="s">
        <v>805</v>
      </c>
    </row>
    <row r="64" spans="2:2" ht="18.75" x14ac:dyDescent="0.2">
      <c r="B64" s="62" t="s">
        <v>128</v>
      </c>
    </row>
    <row r="65" spans="1:2" ht="18.75" x14ac:dyDescent="0.2">
      <c r="B65" s="62" t="s">
        <v>129</v>
      </c>
    </row>
    <row r="66" spans="1:2" ht="18.75" x14ac:dyDescent="0.2">
      <c r="B66" s="62" t="s">
        <v>130</v>
      </c>
    </row>
    <row r="67" spans="1:2" ht="18.75" x14ac:dyDescent="0.2">
      <c r="B67" s="62"/>
    </row>
    <row r="68" spans="1:2" ht="18.75" x14ac:dyDescent="0.2">
      <c r="B68" s="62"/>
    </row>
    <row r="69" spans="1:2" ht="15.75" x14ac:dyDescent="0.2">
      <c r="A69" s="77"/>
    </row>
    <row r="70" spans="1:2" ht="18.75" x14ac:dyDescent="0.2">
      <c r="B70" s="62"/>
    </row>
    <row r="71" spans="1:2" ht="18.75" x14ac:dyDescent="0.2">
      <c r="B71" s="75"/>
    </row>
    <row r="72" spans="1:2" ht="25.5" x14ac:dyDescent="0.2">
      <c r="B72" s="58" t="s">
        <v>131</v>
      </c>
    </row>
    <row r="73" spans="1:2" ht="18.75" x14ac:dyDescent="0.2">
      <c r="A73" s="77"/>
      <c r="B73" s="68" t="s">
        <v>132</v>
      </c>
    </row>
    <row r="74" spans="1:2" ht="18.75" x14ac:dyDescent="0.2">
      <c r="B74" s="78" t="s">
        <v>133</v>
      </c>
    </row>
    <row r="75" spans="1:2" ht="18.75" x14ac:dyDescent="0.2">
      <c r="B75" s="78"/>
    </row>
    <row r="76" spans="1:2" ht="37.5" x14ac:dyDescent="0.2">
      <c r="B76" s="79" t="s">
        <v>134</v>
      </c>
    </row>
    <row r="77" spans="1:2" ht="18.75" x14ac:dyDescent="0.2">
      <c r="B77" s="80" t="s">
        <v>135</v>
      </c>
    </row>
    <row r="78" spans="1:2" ht="18.75" x14ac:dyDescent="0.2">
      <c r="B78" s="81" t="s">
        <v>136</v>
      </c>
    </row>
    <row r="79" spans="1:2" ht="18.75" x14ac:dyDescent="0.2">
      <c r="B79" s="81" t="s">
        <v>137</v>
      </c>
    </row>
    <row r="80" spans="1:2" ht="18.75" x14ac:dyDescent="0.2">
      <c r="B80" s="81" t="s">
        <v>138</v>
      </c>
    </row>
    <row r="81" spans="2:2" ht="18.75" x14ac:dyDescent="0.2">
      <c r="B81" s="81" t="s">
        <v>139</v>
      </c>
    </row>
    <row r="82" spans="2:2" ht="18.75" x14ac:dyDescent="0.3">
      <c r="B82" s="82"/>
    </row>
    <row r="83" spans="2:2" ht="18.75" x14ac:dyDescent="0.3">
      <c r="B83" s="82"/>
    </row>
    <row r="84" spans="2:2" ht="18.75" x14ac:dyDescent="0.3">
      <c r="B84" s="82"/>
    </row>
    <row r="85" spans="2:2" ht="18.75" x14ac:dyDescent="0.3">
      <c r="B85" s="82"/>
    </row>
    <row r="86" spans="2:2" ht="18.75" x14ac:dyDescent="0.2">
      <c r="B86" s="62"/>
    </row>
    <row r="87" spans="2:2" ht="18.75" x14ac:dyDescent="0.2">
      <c r="B87" s="62"/>
    </row>
    <row r="88" spans="2:2" ht="18.75" x14ac:dyDescent="0.2">
      <c r="B88" s="62"/>
    </row>
    <row r="89" spans="2:2" ht="18.75" x14ac:dyDescent="0.2">
      <c r="B89" s="62"/>
    </row>
    <row r="90" spans="2:2" ht="18.75" x14ac:dyDescent="0.2">
      <c r="B90" s="62"/>
    </row>
    <row r="91" spans="2:2" ht="18.75" x14ac:dyDescent="0.2">
      <c r="B91" s="62"/>
    </row>
    <row r="92" spans="2:2" ht="18.75" x14ac:dyDescent="0.2">
      <c r="B92" s="62"/>
    </row>
    <row r="93" spans="2:2" x14ac:dyDescent="0.2">
      <c r="B93" s="53"/>
    </row>
  </sheetData>
  <printOptions gridLines="1"/>
  <pageMargins left="0.7" right="0.7" top="0.75" bottom="0.75" header="0.5" footer="0.5"/>
  <pageSetup paperSize="9" scale="4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G75"/>
  <sheetViews>
    <sheetView view="pageBreakPreview" zoomScale="90" zoomScaleNormal="100" zoomScaleSheetLayoutView="90" workbookViewId="0">
      <pane xSplit="1" ySplit="3" topLeftCell="B4" activePane="bottomRight" state="frozen"/>
      <selection activeCell="E10" sqref="E10"/>
      <selection pane="topRight" activeCell="E10" sqref="E10"/>
      <selection pane="bottomLeft" activeCell="E10" sqref="E10"/>
      <selection pane="bottomRight" activeCell="C41" sqref="C41"/>
    </sheetView>
  </sheetViews>
  <sheetFormatPr baseColWidth="10" defaultColWidth="10" defaultRowHeight="15" x14ac:dyDescent="0.2"/>
  <cols>
    <col min="1" max="1" width="1.375" style="86" customWidth="1"/>
    <col min="2" max="2" width="76.125" style="86" bestFit="1" customWidth="1"/>
    <col min="3" max="3" width="29.875" style="124" customWidth="1"/>
    <col min="4" max="4" width="23.875" style="86" customWidth="1"/>
    <col min="5" max="5" width="27.75" style="86" customWidth="1"/>
    <col min="6" max="6" width="13.75" style="85" bestFit="1" customWidth="1"/>
    <col min="7" max="7" width="10" style="85" customWidth="1"/>
    <col min="8" max="10" width="10" style="86" customWidth="1"/>
    <col min="11" max="16384" width="10" style="86"/>
  </cols>
  <sheetData>
    <row r="1" spans="1:7" ht="15" customHeight="1" x14ac:dyDescent="0.2">
      <c r="A1" s="83"/>
      <c r="B1" s="505" t="s">
        <v>140</v>
      </c>
      <c r="C1" s="506"/>
      <c r="D1" s="506"/>
      <c r="E1" s="84"/>
    </row>
    <row r="2" spans="1:7" ht="15" customHeight="1" x14ac:dyDescent="0.2">
      <c r="A2" s="83"/>
      <c r="B2" s="507"/>
      <c r="C2" s="508"/>
      <c r="D2" s="508"/>
      <c r="E2" s="87"/>
    </row>
    <row r="3" spans="1:7" ht="15" customHeight="1" x14ac:dyDescent="0.2">
      <c r="A3" s="83"/>
      <c r="B3" s="507"/>
      <c r="C3" s="508"/>
      <c r="D3" s="508"/>
      <c r="E3" s="87"/>
    </row>
    <row r="4" spans="1:7" s="91" customFormat="1" ht="30" x14ac:dyDescent="0.2">
      <c r="A4" s="88"/>
      <c r="B4" s="89" t="s">
        <v>141</v>
      </c>
      <c r="C4" s="509" t="s">
        <v>142</v>
      </c>
      <c r="D4" s="509"/>
      <c r="E4" s="509"/>
      <c r="F4" s="90"/>
      <c r="G4" s="90"/>
    </row>
    <row r="5" spans="1:7" s="91" customFormat="1" ht="15.75" customHeight="1" thickBot="1" x14ac:dyDescent="0.25">
      <c r="A5" s="88"/>
      <c r="B5" s="92"/>
      <c r="C5" s="92"/>
      <c r="D5" s="92"/>
      <c r="E5" s="92"/>
      <c r="F5" s="90"/>
      <c r="G5" s="90"/>
    </row>
    <row r="6" spans="1:7" s="91" customFormat="1" ht="27.75" x14ac:dyDescent="0.2">
      <c r="A6" s="88"/>
      <c r="B6" s="510" t="s">
        <v>143</v>
      </c>
      <c r="C6" s="511"/>
      <c r="D6" s="511"/>
      <c r="E6" s="512"/>
      <c r="F6" s="90"/>
      <c r="G6" s="90"/>
    </row>
    <row r="7" spans="1:7" s="91" customFormat="1" ht="18.75" x14ac:dyDescent="0.2">
      <c r="A7" s="88"/>
      <c r="B7" s="513" t="s">
        <v>144</v>
      </c>
      <c r="C7" s="514"/>
      <c r="D7" s="514"/>
      <c r="E7" s="515"/>
      <c r="F7" s="90"/>
      <c r="G7" s="90"/>
    </row>
    <row r="8" spans="1:7" s="91" customFormat="1" ht="31.5" x14ac:dyDescent="0.2">
      <c r="A8" s="88"/>
      <c r="B8" s="93" t="s">
        <v>145</v>
      </c>
      <c r="C8" s="503" t="s">
        <v>146</v>
      </c>
      <c r="D8" s="503"/>
      <c r="E8" s="504"/>
      <c r="F8" s="90"/>
      <c r="G8" s="90"/>
    </row>
    <row r="9" spans="1:7" s="91" customFormat="1" ht="18.75" x14ac:dyDescent="0.2">
      <c r="A9" s="88"/>
      <c r="B9" s="93" t="s">
        <v>147</v>
      </c>
      <c r="C9" s="503" t="s">
        <v>146</v>
      </c>
      <c r="D9" s="503"/>
      <c r="E9" s="504"/>
      <c r="F9" s="90"/>
      <c r="G9" s="90"/>
    </row>
    <row r="10" spans="1:7" s="91" customFormat="1" ht="18.75" x14ac:dyDescent="0.2">
      <c r="A10" s="88"/>
      <c r="B10" s="518" t="s">
        <v>148</v>
      </c>
      <c r="C10" s="519"/>
      <c r="D10" s="519"/>
      <c r="E10" s="520"/>
      <c r="F10" s="90"/>
      <c r="G10" s="90"/>
    </row>
    <row r="11" spans="1:7" s="91" customFormat="1" ht="31.5" x14ac:dyDescent="0.2">
      <c r="A11" s="88"/>
      <c r="B11" s="93" t="s">
        <v>145</v>
      </c>
      <c r="C11" s="503" t="s">
        <v>146</v>
      </c>
      <c r="D11" s="503"/>
      <c r="E11" s="504"/>
      <c r="F11" s="90"/>
      <c r="G11" s="90"/>
    </row>
    <row r="12" spans="1:7" s="91" customFormat="1" ht="18.75" x14ac:dyDescent="0.2">
      <c r="A12" s="88"/>
      <c r="B12" s="93" t="s">
        <v>149</v>
      </c>
      <c r="C12" s="503" t="s">
        <v>146</v>
      </c>
      <c r="D12" s="503"/>
      <c r="E12" s="504"/>
      <c r="F12" s="90"/>
      <c r="G12" s="90"/>
    </row>
    <row r="13" spans="1:7" s="91" customFormat="1" ht="18.75" x14ac:dyDescent="0.2">
      <c r="A13" s="88"/>
      <c r="B13" s="521" t="s">
        <v>150</v>
      </c>
      <c r="C13" s="522"/>
      <c r="D13" s="522"/>
      <c r="E13" s="523"/>
      <c r="F13" s="90"/>
      <c r="G13" s="90"/>
    </row>
    <row r="14" spans="1:7" s="91" customFormat="1" ht="31.5" x14ac:dyDescent="0.2">
      <c r="A14" s="88"/>
      <c r="B14" s="93" t="s">
        <v>151</v>
      </c>
      <c r="C14" s="503" t="s">
        <v>146</v>
      </c>
      <c r="D14" s="503"/>
      <c r="E14" s="504"/>
      <c r="F14" s="90"/>
      <c r="G14" s="90"/>
    </row>
    <row r="15" spans="1:7" s="91" customFormat="1" ht="19.5" thickBot="1" x14ac:dyDescent="0.25">
      <c r="A15" s="88"/>
      <c r="B15" s="94" t="s">
        <v>147</v>
      </c>
      <c r="C15" s="524" t="s">
        <v>146</v>
      </c>
      <c r="D15" s="524"/>
      <c r="E15" s="525"/>
      <c r="F15" s="90"/>
      <c r="G15" s="90"/>
    </row>
    <row r="16" spans="1:7" s="91" customFormat="1" ht="18.75" x14ac:dyDescent="0.2">
      <c r="A16" s="88"/>
      <c r="B16" s="95"/>
      <c r="C16" s="96"/>
      <c r="D16" s="96"/>
      <c r="E16" s="97"/>
      <c r="F16" s="90"/>
      <c r="G16" s="90"/>
    </row>
    <row r="17" spans="1:7" s="91" customFormat="1" ht="25.5" x14ac:dyDescent="0.2">
      <c r="A17" s="88"/>
      <c r="B17" s="526" t="s">
        <v>152</v>
      </c>
      <c r="C17" s="527"/>
      <c r="D17" s="527"/>
      <c r="E17" s="528"/>
      <c r="F17" s="90"/>
      <c r="G17" s="90"/>
    </row>
    <row r="18" spans="1:7" s="103" customFormat="1" ht="15.75" x14ac:dyDescent="0.2">
      <c r="A18" s="98"/>
      <c r="B18" s="529" t="s">
        <v>153</v>
      </c>
      <c r="C18" s="531" t="s">
        <v>154</v>
      </c>
      <c r="D18" s="99" t="s">
        <v>155</v>
      </c>
      <c r="E18" s="100" t="s">
        <v>156</v>
      </c>
      <c r="F18" s="101"/>
      <c r="G18" s="102"/>
    </row>
    <row r="19" spans="1:7" s="109" customFormat="1" ht="36" x14ac:dyDescent="0.2">
      <c r="A19" s="104"/>
      <c r="B19" s="530"/>
      <c r="C19" s="532"/>
      <c r="D19" s="105" t="s">
        <v>157</v>
      </c>
      <c r="E19" s="106" t="s">
        <v>158</v>
      </c>
      <c r="F19" s="107"/>
      <c r="G19" s="108"/>
    </row>
    <row r="20" spans="1:7" s="91" customFormat="1" ht="18.75" x14ac:dyDescent="0.2">
      <c r="A20" s="88"/>
      <c r="B20" s="93" t="s">
        <v>159</v>
      </c>
      <c r="C20" s="110"/>
      <c r="D20" s="111"/>
      <c r="E20" s="112"/>
      <c r="F20" s="90"/>
      <c r="G20" s="90"/>
    </row>
    <row r="21" spans="1:7" s="91" customFormat="1" ht="18.75" x14ac:dyDescent="0.2">
      <c r="A21" s="88"/>
      <c r="B21" s="93" t="s">
        <v>160</v>
      </c>
      <c r="C21" s="110"/>
      <c r="D21" s="111"/>
      <c r="E21" s="112"/>
      <c r="F21" s="90"/>
      <c r="G21" s="90"/>
    </row>
    <row r="22" spans="1:7" s="91" customFormat="1" ht="18.75" x14ac:dyDescent="0.2">
      <c r="A22" s="88"/>
      <c r="B22" s="93" t="s">
        <v>161</v>
      </c>
      <c r="C22" s="110"/>
      <c r="D22" s="111"/>
      <c r="E22" s="112"/>
      <c r="F22" s="90"/>
      <c r="G22" s="90"/>
    </row>
    <row r="23" spans="1:7" s="91" customFormat="1" ht="18.75" x14ac:dyDescent="0.2">
      <c r="A23" s="88"/>
      <c r="B23" s="93" t="s">
        <v>162</v>
      </c>
      <c r="C23" s="110"/>
      <c r="D23" s="111"/>
      <c r="E23" s="112"/>
      <c r="F23" s="90"/>
      <c r="G23" s="90"/>
    </row>
    <row r="24" spans="1:7" s="91" customFormat="1" ht="18.75" x14ac:dyDescent="0.2">
      <c r="A24" s="88"/>
      <c r="B24" s="93" t="s">
        <v>163</v>
      </c>
      <c r="C24" s="110"/>
      <c r="D24" s="111"/>
      <c r="E24" s="112"/>
      <c r="F24" s="90"/>
      <c r="G24" s="90"/>
    </row>
    <row r="25" spans="1:7" s="91" customFormat="1" ht="18.75" x14ac:dyDescent="0.2">
      <c r="A25" s="88"/>
      <c r="B25" s="93" t="s">
        <v>164</v>
      </c>
      <c r="C25" s="110"/>
      <c r="D25" s="111"/>
      <c r="E25" s="112"/>
      <c r="F25" s="90"/>
      <c r="G25" s="90"/>
    </row>
    <row r="26" spans="1:7" s="91" customFormat="1" ht="18.75" x14ac:dyDescent="0.2">
      <c r="A26" s="88"/>
      <c r="B26" s="93" t="s">
        <v>165</v>
      </c>
      <c r="C26" s="110"/>
      <c r="D26" s="111"/>
      <c r="E26" s="112"/>
      <c r="F26" s="90"/>
      <c r="G26" s="90"/>
    </row>
    <row r="27" spans="1:7" s="91" customFormat="1" ht="18.75" x14ac:dyDescent="0.2">
      <c r="A27" s="88"/>
      <c r="B27" s="93" t="s">
        <v>166</v>
      </c>
      <c r="C27" s="113"/>
      <c r="D27" s="111"/>
      <c r="E27" s="112"/>
      <c r="F27" s="90"/>
      <c r="G27" s="90"/>
    </row>
    <row r="28" spans="1:7" s="91" customFormat="1" ht="18.75" x14ac:dyDescent="0.2">
      <c r="A28" s="88"/>
      <c r="B28" s="114" t="s">
        <v>167</v>
      </c>
      <c r="C28" s="533" t="s">
        <v>168</v>
      </c>
      <c r="D28" s="534"/>
      <c r="E28" s="115" t="s">
        <v>169</v>
      </c>
      <c r="G28" s="90"/>
    </row>
    <row r="29" spans="1:7" s="91" customFormat="1" ht="18.75" x14ac:dyDescent="0.2">
      <c r="A29" s="88"/>
      <c r="B29" s="116" t="s">
        <v>170</v>
      </c>
      <c r="C29" s="535"/>
      <c r="D29" s="536"/>
      <c r="E29" s="117"/>
      <c r="F29" s="90"/>
      <c r="G29" s="90"/>
    </row>
    <row r="30" spans="1:7" s="91" customFormat="1" ht="18.75" x14ac:dyDescent="0.2">
      <c r="A30" s="88"/>
      <c r="B30" s="116" t="s">
        <v>171</v>
      </c>
      <c r="C30" s="516"/>
      <c r="D30" s="517"/>
      <c r="E30" s="118"/>
      <c r="F30" s="90"/>
      <c r="G30" s="90"/>
    </row>
    <row r="31" spans="1:7" s="91" customFormat="1" ht="18.75" x14ac:dyDescent="0.2">
      <c r="A31" s="88"/>
      <c r="B31" s="116" t="s">
        <v>172</v>
      </c>
      <c r="C31" s="516"/>
      <c r="D31" s="517"/>
      <c r="E31" s="118"/>
      <c r="F31" s="90"/>
      <c r="G31" s="90"/>
    </row>
    <row r="32" spans="1:7" s="91" customFormat="1" ht="19.5" thickBot="1" x14ac:dyDescent="0.25">
      <c r="A32" s="88"/>
      <c r="B32" s="119" t="s">
        <v>173</v>
      </c>
      <c r="C32" s="516"/>
      <c r="D32" s="517"/>
      <c r="E32" s="118"/>
      <c r="F32" s="90"/>
      <c r="G32" s="90"/>
    </row>
    <row r="33" spans="1:7" s="91" customFormat="1" ht="31.5" x14ac:dyDescent="0.2">
      <c r="A33" s="88"/>
      <c r="B33" s="93" t="s">
        <v>174</v>
      </c>
      <c r="C33" s="516"/>
      <c r="D33" s="517"/>
      <c r="E33" s="118"/>
      <c r="F33" s="90"/>
      <c r="G33" s="90"/>
    </row>
    <row r="34" spans="1:7" s="91" customFormat="1" ht="18.75" x14ac:dyDescent="0.2">
      <c r="A34" s="88"/>
      <c r="B34" s="93" t="s">
        <v>175</v>
      </c>
      <c r="C34" s="516"/>
      <c r="D34" s="517"/>
      <c r="E34" s="118"/>
      <c r="F34" s="90"/>
      <c r="G34" s="90"/>
    </row>
    <row r="35" spans="1:7" s="91" customFormat="1" ht="18.75" x14ac:dyDescent="0.2">
      <c r="A35" s="88"/>
      <c r="B35" s="116" t="s">
        <v>166</v>
      </c>
      <c r="C35" s="537"/>
      <c r="D35" s="538"/>
      <c r="E35" s="118"/>
      <c r="F35" s="90"/>
      <c r="G35" s="90"/>
    </row>
    <row r="36" spans="1:7" s="91" customFormat="1" ht="18.75" x14ac:dyDescent="0.2">
      <c r="C36" s="120"/>
      <c r="F36" s="90"/>
      <c r="G36" s="90"/>
    </row>
    <row r="37" spans="1:7" s="91" customFormat="1" ht="18.75" x14ac:dyDescent="0.2">
      <c r="C37" s="120"/>
      <c r="F37" s="90"/>
      <c r="G37" s="90"/>
    </row>
    <row r="38" spans="1:7" s="91" customFormat="1" ht="18.75" x14ac:dyDescent="0.2">
      <c r="C38" s="120"/>
      <c r="F38" s="90"/>
      <c r="G38" s="90"/>
    </row>
    <row r="39" spans="1:7" s="91" customFormat="1" ht="18.75" x14ac:dyDescent="0.2">
      <c r="C39" s="120"/>
      <c r="F39" s="90"/>
      <c r="G39" s="90"/>
    </row>
    <row r="40" spans="1:7" s="91" customFormat="1" ht="18.75" x14ac:dyDescent="0.2">
      <c r="C40" s="120"/>
      <c r="F40" s="90"/>
      <c r="G40" s="90"/>
    </row>
    <row r="41" spans="1:7" s="91" customFormat="1" ht="18.75" x14ac:dyDescent="0.2">
      <c r="C41" s="120"/>
      <c r="F41" s="90"/>
      <c r="G41" s="90"/>
    </row>
    <row r="42" spans="1:7" s="91" customFormat="1" ht="18.75" x14ac:dyDescent="0.2">
      <c r="C42" s="120"/>
      <c r="F42" s="90"/>
      <c r="G42" s="90"/>
    </row>
    <row r="43" spans="1:7" s="91" customFormat="1" ht="18.75" x14ac:dyDescent="0.2">
      <c r="C43" s="120"/>
      <c r="F43" s="90"/>
      <c r="G43" s="90"/>
    </row>
    <row r="44" spans="1:7" s="91" customFormat="1" ht="18.75" x14ac:dyDescent="0.2">
      <c r="C44" s="120"/>
      <c r="F44" s="90"/>
      <c r="G44" s="90"/>
    </row>
    <row r="45" spans="1:7" s="91" customFormat="1" ht="18.75" x14ac:dyDescent="0.2">
      <c r="C45" s="120"/>
      <c r="F45" s="90"/>
      <c r="G45" s="90"/>
    </row>
    <row r="46" spans="1:7" s="91" customFormat="1" ht="18.75" x14ac:dyDescent="0.2">
      <c r="C46" s="120"/>
      <c r="F46" s="90"/>
      <c r="G46" s="90"/>
    </row>
    <row r="47" spans="1:7" s="91" customFormat="1" ht="18.75" x14ac:dyDescent="0.2">
      <c r="C47" s="120"/>
      <c r="F47" s="90"/>
      <c r="G47" s="90"/>
    </row>
    <row r="48" spans="1:7" s="91" customFormat="1" ht="18.75" x14ac:dyDescent="0.2">
      <c r="C48" s="120"/>
      <c r="F48" s="90"/>
      <c r="G48" s="90"/>
    </row>
    <row r="49" spans="3:7" s="91" customFormat="1" ht="18.75" x14ac:dyDescent="0.2">
      <c r="C49" s="120"/>
      <c r="F49" s="90"/>
      <c r="G49" s="90"/>
    </row>
    <row r="50" spans="3:7" s="91" customFormat="1" ht="18.75" x14ac:dyDescent="0.2">
      <c r="C50" s="120"/>
      <c r="F50" s="90"/>
      <c r="G50" s="90"/>
    </row>
    <row r="51" spans="3:7" s="91" customFormat="1" ht="18.75" x14ac:dyDescent="0.2">
      <c r="C51" s="120"/>
      <c r="F51" s="90"/>
      <c r="G51" s="90"/>
    </row>
    <row r="52" spans="3:7" s="91" customFormat="1" ht="18.75" x14ac:dyDescent="0.2">
      <c r="C52" s="120"/>
      <c r="F52" s="90"/>
      <c r="G52" s="90"/>
    </row>
    <row r="53" spans="3:7" s="91" customFormat="1" ht="18.75" x14ac:dyDescent="0.2">
      <c r="C53" s="120"/>
      <c r="F53" s="90"/>
      <c r="G53" s="90"/>
    </row>
    <row r="54" spans="3:7" s="91" customFormat="1" ht="18.75" x14ac:dyDescent="0.2">
      <c r="C54" s="120"/>
      <c r="F54" s="90"/>
      <c r="G54" s="90"/>
    </row>
    <row r="55" spans="3:7" s="91" customFormat="1" ht="18.75" x14ac:dyDescent="0.2">
      <c r="C55" s="120"/>
      <c r="F55" s="90"/>
      <c r="G55" s="90"/>
    </row>
    <row r="56" spans="3:7" s="91" customFormat="1" ht="18.75" x14ac:dyDescent="0.2">
      <c r="C56" s="120"/>
      <c r="F56" s="90"/>
      <c r="G56" s="90"/>
    </row>
    <row r="57" spans="3:7" s="91" customFormat="1" ht="18.75" x14ac:dyDescent="0.2">
      <c r="C57" s="120"/>
      <c r="F57" s="90"/>
      <c r="G57" s="90"/>
    </row>
    <row r="58" spans="3:7" s="91" customFormat="1" ht="18.75" x14ac:dyDescent="0.2">
      <c r="C58" s="120"/>
      <c r="F58" s="90"/>
      <c r="G58" s="90"/>
    </row>
    <row r="59" spans="3:7" s="91" customFormat="1" ht="18.75" x14ac:dyDescent="0.2">
      <c r="C59" s="120"/>
      <c r="F59" s="90"/>
      <c r="G59" s="90"/>
    </row>
    <row r="60" spans="3:7" s="91" customFormat="1" ht="18.75" x14ac:dyDescent="0.2">
      <c r="C60" s="120"/>
      <c r="F60" s="90"/>
      <c r="G60" s="90"/>
    </row>
    <row r="61" spans="3:7" s="91" customFormat="1" ht="18.75" x14ac:dyDescent="0.2">
      <c r="C61" s="120"/>
      <c r="F61" s="90"/>
      <c r="G61" s="90"/>
    </row>
    <row r="62" spans="3:7" s="91" customFormat="1" ht="18.75" x14ac:dyDescent="0.2">
      <c r="C62" s="120"/>
      <c r="F62" s="90"/>
      <c r="G62" s="90"/>
    </row>
    <row r="63" spans="3:7" s="91" customFormat="1" ht="18.75" x14ac:dyDescent="0.2">
      <c r="C63" s="120"/>
      <c r="F63" s="90"/>
      <c r="G63" s="90"/>
    </row>
    <row r="64" spans="3:7" s="91" customFormat="1" ht="18.75" x14ac:dyDescent="0.2">
      <c r="C64" s="120"/>
      <c r="F64" s="90"/>
      <c r="G64" s="90"/>
    </row>
    <row r="65" spans="3:7" s="91" customFormat="1" ht="18.75" x14ac:dyDescent="0.2">
      <c r="C65" s="120"/>
      <c r="F65" s="90"/>
      <c r="G65" s="90"/>
    </row>
    <row r="66" spans="3:7" s="91" customFormat="1" ht="18.75" x14ac:dyDescent="0.2">
      <c r="C66" s="120"/>
      <c r="F66" s="90"/>
      <c r="G66" s="90"/>
    </row>
    <row r="67" spans="3:7" s="91" customFormat="1" ht="18.75" x14ac:dyDescent="0.2">
      <c r="C67" s="120"/>
      <c r="F67" s="90"/>
      <c r="G67" s="90"/>
    </row>
    <row r="68" spans="3:7" s="122" customFormat="1" x14ac:dyDescent="0.2">
      <c r="C68" s="121"/>
      <c r="F68" s="123"/>
      <c r="G68" s="123"/>
    </row>
    <row r="69" spans="3:7" s="122" customFormat="1" x14ac:dyDescent="0.2">
      <c r="C69" s="121"/>
      <c r="F69" s="123"/>
      <c r="G69" s="123"/>
    </row>
    <row r="70" spans="3:7" s="122" customFormat="1" x14ac:dyDescent="0.2">
      <c r="C70" s="121"/>
      <c r="F70" s="123"/>
      <c r="G70" s="123"/>
    </row>
    <row r="71" spans="3:7" s="122" customFormat="1" x14ac:dyDescent="0.2">
      <c r="C71" s="121"/>
      <c r="F71" s="123"/>
      <c r="G71" s="123"/>
    </row>
    <row r="72" spans="3:7" s="122" customFormat="1" x14ac:dyDescent="0.2">
      <c r="C72" s="121"/>
      <c r="F72" s="123"/>
      <c r="G72" s="123"/>
    </row>
    <row r="73" spans="3:7" s="122" customFormat="1" x14ac:dyDescent="0.2">
      <c r="C73" s="121"/>
      <c r="F73" s="123"/>
      <c r="G73" s="123"/>
    </row>
    <row r="74" spans="3:7" s="122" customFormat="1" x14ac:dyDescent="0.2">
      <c r="C74" s="121"/>
      <c r="F74" s="123"/>
      <c r="G74" s="123"/>
    </row>
    <row r="75" spans="3:7" s="122" customFormat="1" x14ac:dyDescent="0.2">
      <c r="C75" s="121"/>
      <c r="F75" s="123"/>
      <c r="G75" s="123"/>
    </row>
  </sheetData>
  <mergeCells count="23">
    <mergeCell ref="C31:D31"/>
    <mergeCell ref="C32:D32"/>
    <mergeCell ref="C33:D33"/>
    <mergeCell ref="C34:D34"/>
    <mergeCell ref="C35:D35"/>
    <mergeCell ref="C30:D30"/>
    <mergeCell ref="B10:E10"/>
    <mergeCell ref="C11:E11"/>
    <mergeCell ref="C12:E12"/>
    <mergeCell ref="B13:E13"/>
    <mergeCell ref="C14:E14"/>
    <mergeCell ref="C15:E15"/>
    <mergeCell ref="B17:E17"/>
    <mergeCell ref="B18:B19"/>
    <mergeCell ref="C18:C19"/>
    <mergeCell ref="C28:D28"/>
    <mergeCell ref="C29:D29"/>
    <mergeCell ref="C9:E9"/>
    <mergeCell ref="B1:D3"/>
    <mergeCell ref="C4:E4"/>
    <mergeCell ref="B6:E6"/>
    <mergeCell ref="B7:E7"/>
    <mergeCell ref="C8:E8"/>
  </mergeCells>
  <conditionalFormatting sqref="B1 D19 B5 B29:B31 B35 B33 C18:E18 D20:E27 B16">
    <cfRule type="cellIs" dxfId="91" priority="53" operator="equal">
      <formula>"Partiellement"</formula>
    </cfRule>
    <cfRule type="cellIs" dxfId="90" priority="54" operator="equal">
      <formula>"En grande partie"</formula>
    </cfRule>
  </conditionalFormatting>
  <conditionalFormatting sqref="B20:B27 B29:B31 B35 B33 D20:E27 B16">
    <cfRule type="cellIs" dxfId="89" priority="51" operator="equal">
      <formula>"Non"</formula>
    </cfRule>
    <cfRule type="cellIs" dxfId="88" priority="52" operator="equal">
      <formula>"Oui"</formula>
    </cfRule>
  </conditionalFormatting>
  <conditionalFormatting sqref="B20:B27">
    <cfRule type="cellIs" dxfId="87" priority="49" operator="equal">
      <formula>"Partiellement"</formula>
    </cfRule>
    <cfRule type="cellIs" dxfId="86" priority="50" operator="equal">
      <formula>"En grande partie"</formula>
    </cfRule>
  </conditionalFormatting>
  <conditionalFormatting sqref="B32">
    <cfRule type="cellIs" dxfId="85" priority="47" operator="equal">
      <formula>"Non"</formula>
    </cfRule>
    <cfRule type="cellIs" dxfId="84" priority="48" operator="equal">
      <formula>"Oui"</formula>
    </cfRule>
  </conditionalFormatting>
  <conditionalFormatting sqref="B32">
    <cfRule type="cellIs" dxfId="83" priority="45" operator="equal">
      <formula>"Partiellement"</formula>
    </cfRule>
    <cfRule type="cellIs" dxfId="82" priority="46" operator="equal">
      <formula>"En grande partie"</formula>
    </cfRule>
  </conditionalFormatting>
  <conditionalFormatting sqref="B7">
    <cfRule type="cellIs" dxfId="81" priority="43" operator="equal">
      <formula>"Partiellement"</formula>
    </cfRule>
    <cfRule type="cellIs" dxfId="80" priority="44" operator="equal">
      <formula>"En grande partie"</formula>
    </cfRule>
  </conditionalFormatting>
  <conditionalFormatting sqref="A18:B18">
    <cfRule type="cellIs" dxfId="79" priority="41" operator="equal">
      <formula>"Partiellement"</formula>
    </cfRule>
    <cfRule type="cellIs" dxfId="78" priority="42" operator="equal">
      <formula>"En grande partie"</formula>
    </cfRule>
  </conditionalFormatting>
  <conditionalFormatting sqref="B8:B9">
    <cfRule type="cellIs" dxfId="77" priority="31" operator="equal">
      <formula>"Partiellement"</formula>
    </cfRule>
    <cfRule type="cellIs" dxfId="76" priority="32" operator="equal">
      <formula>"En grande partie"</formula>
    </cfRule>
  </conditionalFormatting>
  <conditionalFormatting sqref="A19">
    <cfRule type="cellIs" dxfId="75" priority="39" operator="equal">
      <formula>"Partiellement"</formula>
    </cfRule>
    <cfRule type="cellIs" dxfId="74" priority="40" operator="equal">
      <formula>"En grande partie"</formula>
    </cfRule>
  </conditionalFormatting>
  <conditionalFormatting sqref="B4">
    <cfRule type="cellIs" dxfId="73" priority="37" operator="equal">
      <formula>"Non"</formula>
    </cfRule>
    <cfRule type="cellIs" dxfId="72" priority="38" operator="equal">
      <formula>"Oui"</formula>
    </cfRule>
  </conditionalFormatting>
  <conditionalFormatting sqref="B4">
    <cfRule type="cellIs" dxfId="71" priority="35" operator="equal">
      <formula>"Partiellement"</formula>
    </cfRule>
    <cfRule type="cellIs" dxfId="70" priority="36" operator="equal">
      <formula>"En grande partie"</formula>
    </cfRule>
  </conditionalFormatting>
  <conditionalFormatting sqref="B8:B9">
    <cfRule type="cellIs" dxfId="69" priority="33" operator="equal">
      <formula>"Non"</formula>
    </cfRule>
    <cfRule type="cellIs" dxfId="68" priority="34" operator="equal">
      <formula>"Oui"</formula>
    </cfRule>
  </conditionalFormatting>
  <conditionalFormatting sqref="B11 B14">
    <cfRule type="cellIs" dxfId="67" priority="29" operator="equal">
      <formula>"Non"</formula>
    </cfRule>
    <cfRule type="cellIs" dxfId="66" priority="30" operator="equal">
      <formula>"Oui"</formula>
    </cfRule>
  </conditionalFormatting>
  <conditionalFormatting sqref="B11 B14">
    <cfRule type="cellIs" dxfId="65" priority="27" operator="equal">
      <formula>"Partiellement"</formula>
    </cfRule>
    <cfRule type="cellIs" dxfId="64" priority="28" operator="equal">
      <formula>"En grande partie"</formula>
    </cfRule>
  </conditionalFormatting>
  <conditionalFormatting sqref="B12">
    <cfRule type="cellIs" dxfId="63" priority="25" operator="equal">
      <formula>"Non"</formula>
    </cfRule>
    <cfRule type="cellIs" dxfId="62" priority="26" operator="equal">
      <formula>"Oui"</formula>
    </cfRule>
  </conditionalFormatting>
  <conditionalFormatting sqref="B12">
    <cfRule type="cellIs" dxfId="61" priority="23" operator="equal">
      <formula>"Partiellement"</formula>
    </cfRule>
    <cfRule type="cellIs" dxfId="60" priority="24" operator="equal">
      <formula>"En grande partie"</formula>
    </cfRule>
  </conditionalFormatting>
  <conditionalFormatting sqref="B13">
    <cfRule type="cellIs" dxfId="59" priority="19" operator="equal">
      <formula>"Partiellement"</formula>
    </cfRule>
    <cfRule type="cellIs" dxfId="58" priority="20" operator="equal">
      <formula>"En grande partie"</formula>
    </cfRule>
  </conditionalFormatting>
  <conditionalFormatting sqref="B17">
    <cfRule type="cellIs" dxfId="57" priority="21" operator="equal">
      <formula>"Partiellement"</formula>
    </cfRule>
    <cfRule type="cellIs" dxfId="56" priority="22" operator="equal">
      <formula>"En grande partie"</formula>
    </cfRule>
  </conditionalFormatting>
  <conditionalFormatting sqref="B10">
    <cfRule type="cellIs" dxfId="55" priority="17" operator="equal">
      <formula>"Partiellement"</formula>
    </cfRule>
    <cfRule type="cellIs" dxfId="54" priority="18" operator="equal">
      <formula>"En grande partie"</formula>
    </cfRule>
  </conditionalFormatting>
  <conditionalFormatting sqref="B15">
    <cfRule type="cellIs" dxfId="53" priority="13" operator="equal">
      <formula>"Partiellement"</formula>
    </cfRule>
    <cfRule type="cellIs" dxfId="52" priority="14" operator="equal">
      <formula>"En grande partie"</formula>
    </cfRule>
  </conditionalFormatting>
  <conditionalFormatting sqref="B15">
    <cfRule type="cellIs" dxfId="51" priority="15" operator="equal">
      <formula>"Non"</formula>
    </cfRule>
    <cfRule type="cellIs" dxfId="50" priority="16" operator="equal">
      <formula>"Oui"</formula>
    </cfRule>
  </conditionalFormatting>
  <conditionalFormatting sqref="B28:C28">
    <cfRule type="cellIs" dxfId="49" priority="11" operator="equal">
      <formula>"Partiellement"</formula>
    </cfRule>
    <cfRule type="cellIs" dxfId="48" priority="12" operator="equal">
      <formula>"En grande partie"</formula>
    </cfRule>
  </conditionalFormatting>
  <conditionalFormatting sqref="E28">
    <cfRule type="cellIs" dxfId="47" priority="9" operator="equal">
      <formula>"Partiellement"</formula>
    </cfRule>
    <cfRule type="cellIs" dxfId="46" priority="10" operator="equal">
      <formula>"En grande partie"</formula>
    </cfRule>
  </conditionalFormatting>
  <conditionalFormatting sqref="B6">
    <cfRule type="cellIs" dxfId="45" priority="7" operator="equal">
      <formula>"Partiellement"</formula>
    </cfRule>
    <cfRule type="cellIs" dxfId="44" priority="8" operator="equal">
      <formula>"En grande partie"</formula>
    </cfRule>
  </conditionalFormatting>
  <conditionalFormatting sqref="B34">
    <cfRule type="cellIs" dxfId="43" priority="5" operator="equal">
      <formula>"Partiellement"</formula>
    </cfRule>
    <cfRule type="cellIs" dxfId="42" priority="6" operator="equal">
      <formula>"En grande partie"</formula>
    </cfRule>
  </conditionalFormatting>
  <conditionalFormatting sqref="B34">
    <cfRule type="cellIs" dxfId="41" priority="3" operator="equal">
      <formula>"Non"</formula>
    </cfRule>
    <cfRule type="cellIs" dxfId="40" priority="4" operator="equal">
      <formula>"Oui"</formula>
    </cfRule>
  </conditionalFormatting>
  <conditionalFormatting sqref="E19">
    <cfRule type="cellIs" dxfId="39" priority="1" operator="equal">
      <formula>"Partiellement"</formula>
    </cfRule>
    <cfRule type="cellIs" dxfId="38" priority="2" operator="equal">
      <formula>"En grande partie"</formula>
    </cfRule>
  </conditionalFormatting>
  <dataValidations count="2">
    <dataValidation type="list" allowBlank="1" showInputMessage="1" showErrorMessage="1" sqref="C20:C26">
      <formula1>choix1</formula1>
    </dataValidation>
    <dataValidation type="list" allowBlank="1" showInputMessage="1" showErrorMessage="1" sqref="C30:C34">
      <formula1>"oui,non"</formula1>
    </dataValidation>
  </dataValidations>
  <printOptions gridLines="1"/>
  <pageMargins left="0.7" right="0.7" top="0.75" bottom="0.75" header="0.5" footer="0.5"/>
  <pageSetup paperSize="9" scale="7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'L:\Reseaux_partages_clavicule_et_scapula\OMEDIT\Handicap\[PRIORITES Grille référentiel omedit bretagne handicap v21072022.xlsx]Valid données'!#REF!</xm:f>
          </x14:formula1>
          <xm:sqref>D20:D27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W436"/>
  <sheetViews>
    <sheetView topLeftCell="C1" zoomScale="60" zoomScaleNormal="60" zoomScaleSheetLayoutView="85" workbookViewId="0">
      <selection activeCell="M22" sqref="M22"/>
    </sheetView>
  </sheetViews>
  <sheetFormatPr baseColWidth="10" defaultColWidth="9.5" defaultRowHeight="14.25" x14ac:dyDescent="0.2"/>
  <cols>
    <col min="1" max="1" width="14.125" style="33" hidden="1" customWidth="1"/>
    <col min="2" max="2" width="8" style="290" hidden="1" customWidth="1"/>
    <col min="3" max="3" width="8" style="291" customWidth="1"/>
    <col min="4" max="4" width="13.5" style="291" customWidth="1"/>
    <col min="5" max="5" width="17.75" style="292" bestFit="1" customWidth="1"/>
    <col min="6" max="6" width="17.5" style="293" customWidth="1"/>
    <col min="7" max="7" width="89.875" style="294" bestFit="1" customWidth="1"/>
    <col min="8" max="8" width="14.5" style="295" customWidth="1"/>
    <col min="9" max="9" width="21.75" style="295" customWidth="1"/>
    <col min="10" max="10" width="4.25" style="146" hidden="1" customWidth="1"/>
    <col min="11" max="12" width="5" style="128" hidden="1" customWidth="1"/>
    <col min="13" max="13" width="73.375" style="296" bestFit="1" customWidth="1"/>
    <col min="14" max="14" width="73.375" style="296" customWidth="1"/>
    <col min="15" max="15" width="64.125" style="290" customWidth="1"/>
    <col min="16" max="16" width="13.875" style="290" customWidth="1"/>
    <col min="17" max="16384" width="9.5" style="33"/>
  </cols>
  <sheetData>
    <row r="1" spans="1:49" s="24" customFormat="1" ht="30" customHeight="1" x14ac:dyDescent="0.2">
      <c r="B1" s="125"/>
      <c r="C1" s="126"/>
      <c r="D1" s="126"/>
      <c r="E1" s="539" t="s">
        <v>176</v>
      </c>
      <c r="F1" s="539"/>
      <c r="G1" s="539"/>
      <c r="H1" s="539"/>
      <c r="I1" s="539"/>
      <c r="J1" s="127"/>
      <c r="K1" s="46"/>
      <c r="L1" s="128"/>
      <c r="M1" s="129"/>
      <c r="N1" s="129"/>
      <c r="O1" s="129"/>
      <c r="P1" s="129"/>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row>
    <row r="2" spans="1:49" s="24" customFormat="1" ht="30" customHeight="1" x14ac:dyDescent="0.2">
      <c r="B2" s="125"/>
      <c r="C2" s="126"/>
      <c r="D2" s="126"/>
      <c r="E2" s="539"/>
      <c r="F2" s="539"/>
      <c r="G2" s="539"/>
      <c r="H2" s="539"/>
      <c r="I2" s="539"/>
      <c r="J2" s="127"/>
      <c r="K2" s="46"/>
      <c r="L2" s="128"/>
      <c r="M2" s="129"/>
      <c r="N2" s="129"/>
      <c r="O2" s="129"/>
      <c r="P2" s="129"/>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row>
    <row r="3" spans="1:49" s="26" customFormat="1" ht="33" x14ac:dyDescent="0.2">
      <c r="A3" s="24"/>
      <c r="B3" s="24"/>
      <c r="C3" s="130"/>
      <c r="D3" s="130"/>
      <c r="E3" s="540"/>
      <c r="F3" s="540"/>
      <c r="G3" s="48" t="s">
        <v>177</v>
      </c>
      <c r="H3" s="541" t="s">
        <v>178</v>
      </c>
      <c r="I3" s="541"/>
      <c r="J3" s="131"/>
      <c r="K3" s="46"/>
      <c r="L3" s="128"/>
      <c r="M3" s="132"/>
      <c r="N3" s="132"/>
      <c r="O3" s="133"/>
      <c r="P3" s="1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row>
    <row r="4" spans="1:49" s="26" customFormat="1" ht="127.5" customHeight="1" x14ac:dyDescent="0.2">
      <c r="A4" s="24"/>
      <c r="B4" s="24"/>
      <c r="C4" s="130"/>
      <c r="D4" s="130"/>
      <c r="E4" s="542"/>
      <c r="F4" s="542"/>
      <c r="G4" s="24"/>
      <c r="H4" s="24"/>
      <c r="I4" s="132"/>
      <c r="J4" s="131"/>
      <c r="K4" s="46"/>
      <c r="L4" s="128"/>
      <c r="M4" s="132"/>
      <c r="N4" s="132"/>
      <c r="O4" s="133"/>
      <c r="P4" s="1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row>
    <row r="5" spans="1:49" s="138" customFormat="1" ht="101.25" x14ac:dyDescent="0.2">
      <c r="A5" s="134" t="s">
        <v>179</v>
      </c>
      <c r="B5" s="135" t="s">
        <v>180</v>
      </c>
      <c r="C5" s="136" t="s">
        <v>0</v>
      </c>
      <c r="D5" s="27" t="s">
        <v>181</v>
      </c>
      <c r="E5" s="27" t="s">
        <v>182</v>
      </c>
      <c r="F5" s="27" t="s">
        <v>64</v>
      </c>
      <c r="G5" s="27" t="s">
        <v>183</v>
      </c>
      <c r="H5" s="137" t="s">
        <v>6</v>
      </c>
      <c r="I5" s="137" t="s">
        <v>169</v>
      </c>
      <c r="K5" s="139"/>
      <c r="L5" s="140"/>
      <c r="M5" s="27" t="s">
        <v>184</v>
      </c>
      <c r="N5" s="27" t="s">
        <v>185</v>
      </c>
      <c r="O5" s="141" t="s">
        <v>186</v>
      </c>
      <c r="P5" s="141" t="s">
        <v>187</v>
      </c>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row>
    <row r="6" spans="1:49" s="138" customFormat="1" ht="20.25" hidden="1" x14ac:dyDescent="0.2">
      <c r="A6" s="142" t="s">
        <v>63</v>
      </c>
      <c r="B6" s="143" t="s">
        <v>188</v>
      </c>
      <c r="C6" s="144" t="s">
        <v>189</v>
      </c>
      <c r="D6" s="144"/>
      <c r="E6" s="30"/>
      <c r="F6" s="32"/>
      <c r="G6" s="32"/>
      <c r="H6" s="145"/>
      <c r="I6" s="32"/>
      <c r="K6" s="139"/>
      <c r="L6" s="128">
        <f>(COUNTA($G$14:$G$48)-COUNTIF($H$14:$H$48,"NA")-COUNTIF($H$14:$H$48,""))+(COUNTA($G$53:$G$127)-COUNTIF($H$53:$H$127,"NA")-COUNTIF($H$53:$H$127,""))+(COUNTA($G$132:$G$155)-COUNTIF($H$132:$H$155,"NA")-COUNTIF($H$132:$H$155,""))</f>
        <v>-1</v>
      </c>
      <c r="M6" s="32"/>
      <c r="N6" s="32"/>
      <c r="O6" s="32"/>
      <c r="P6" s="32"/>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row>
    <row r="7" spans="1:49" ht="15" customHeight="1" x14ac:dyDescent="0.2">
      <c r="A7" s="33" t="s">
        <v>190</v>
      </c>
      <c r="B7" s="143" t="s">
        <v>188</v>
      </c>
      <c r="C7" s="144" t="s">
        <v>189</v>
      </c>
      <c r="D7" s="144"/>
      <c r="E7" s="30"/>
      <c r="F7" s="32"/>
      <c r="G7" s="32"/>
      <c r="H7" s="145"/>
      <c r="I7" s="32"/>
      <c r="L7" s="128">
        <f>(COUNTA($G$14:$G$48)-COUNTIF($H$14:$H$48,"NA")-COUNTIF($H$14:$H$48,""))+(COUNTA($G$53:$G$127)-COUNTIF($H$53:$H$127,"NA")-COUNTIF($H$53:$H$127,""))+(COUNTA($G$132:$G$155)-COUNTIF($H$132:$H$155,"NA")-COUNTIF($H$132:$H$155,""))</f>
        <v>-1</v>
      </c>
      <c r="M7" s="32"/>
      <c r="N7" s="32"/>
      <c r="O7" s="32"/>
      <c r="P7" s="32"/>
    </row>
    <row r="8" spans="1:49" ht="15" hidden="1" customHeight="1" x14ac:dyDescent="0.2">
      <c r="A8" s="33" t="s">
        <v>191</v>
      </c>
      <c r="B8" s="143" t="s">
        <v>188</v>
      </c>
      <c r="C8" s="144" t="s">
        <v>189</v>
      </c>
      <c r="D8" s="144"/>
      <c r="E8" s="30"/>
      <c r="F8" s="32"/>
      <c r="G8" s="32"/>
      <c r="H8" s="145"/>
      <c r="I8" s="32"/>
      <c r="L8" s="128">
        <f>(COUNTA($G$14:$G$48)-COUNTIF($H$14:$H$48,"NA")-COUNTIF($H$14:$H$48,""))+(COUNTA($G$53:$G$127)-COUNTIF($H$53:$H$127,"NA")-COUNTIF($H$53:$H$127,""))+(COUNTA($G$132:$G$155)-COUNTIF($H$132:$H$155,"NA")-COUNTIF($H$132:$H$155,""))</f>
        <v>-1</v>
      </c>
      <c r="M8" s="32"/>
      <c r="N8" s="32"/>
      <c r="O8" s="32"/>
      <c r="P8" s="32"/>
    </row>
    <row r="9" spans="1:49" ht="38.25" hidden="1" x14ac:dyDescent="0.2">
      <c r="A9" s="33" t="s">
        <v>192</v>
      </c>
      <c r="B9" s="147"/>
      <c r="C9" s="148" t="s">
        <v>193</v>
      </c>
      <c r="D9" s="148"/>
      <c r="E9" s="149" t="s">
        <v>194</v>
      </c>
      <c r="F9" s="150"/>
      <c r="G9" s="151" t="s">
        <v>195</v>
      </c>
      <c r="H9" s="152"/>
      <c r="I9" s="153"/>
      <c r="L9" s="128">
        <f>(COUNTA($G$14:$G$48)-COUNTIF($H$14:$H$48,"NA")-COUNTIF($H$14:$H$48,""))+(COUNTA($G$53:$G$127)-COUNTIF($H$53:$H$127,"NA")-COUNTIF($H$53:$H$127,""))+(COUNTA($G$132:$G$155)-COUNTIF($H$132:$H$155,"NA")-COUNTIF($H$132:$H$155,""))</f>
        <v>-1</v>
      </c>
      <c r="M9" s="32"/>
      <c r="N9" s="32"/>
      <c r="O9" s="32"/>
      <c r="P9" s="32"/>
    </row>
    <row r="10" spans="1:49" hidden="1" x14ac:dyDescent="0.2">
      <c r="A10" s="142" t="s">
        <v>63</v>
      </c>
      <c r="B10" s="154" t="s">
        <v>196</v>
      </c>
      <c r="C10" s="155" t="s">
        <v>197</v>
      </c>
      <c r="D10" s="155"/>
      <c r="E10" s="34"/>
      <c r="F10" s="36"/>
      <c r="G10" s="156"/>
      <c r="H10" s="157"/>
      <c r="I10" s="36"/>
      <c r="K10" s="158">
        <f>COUNTA($G$14:$G$48)-COUNTIF($H$14:$H$48,"NA")-COUNTIF($H$14:$H$48,"")</f>
        <v>0</v>
      </c>
      <c r="M10" s="36"/>
      <c r="N10" s="36"/>
      <c r="O10" s="36"/>
      <c r="P10" s="36"/>
    </row>
    <row r="11" spans="1:49" ht="15" customHeight="1" x14ac:dyDescent="0.2">
      <c r="A11" s="33" t="s">
        <v>190</v>
      </c>
      <c r="B11" s="154" t="s">
        <v>196</v>
      </c>
      <c r="C11" s="155" t="s">
        <v>197</v>
      </c>
      <c r="D11" s="155"/>
      <c r="E11" s="34"/>
      <c r="F11" s="36"/>
      <c r="G11" s="156"/>
      <c r="H11" s="157"/>
      <c r="I11" s="36"/>
      <c r="K11" s="158">
        <f>COUNTA($G$14:$G$48)-COUNTIF($H$14:$H$48,"NA")-COUNTIF($H$14:$H$48,"")</f>
        <v>0</v>
      </c>
      <c r="M11" s="36"/>
      <c r="N11" s="36"/>
      <c r="O11" s="36"/>
      <c r="P11" s="36"/>
    </row>
    <row r="12" spans="1:49" ht="15" hidden="1" customHeight="1" x14ac:dyDescent="0.2">
      <c r="A12" s="33" t="s">
        <v>191</v>
      </c>
      <c r="B12" s="154" t="s">
        <v>196</v>
      </c>
      <c r="C12" s="155" t="s">
        <v>197</v>
      </c>
      <c r="D12" s="155"/>
      <c r="E12" s="34"/>
      <c r="F12" s="36"/>
      <c r="G12" s="156"/>
      <c r="H12" s="157"/>
      <c r="I12" s="36"/>
      <c r="K12" s="158">
        <f>COUNTA($G$14:$G$48)-COUNTIF($H$14:$H$48,"NA")-COUNTIF($H$14:$H$48,"")</f>
        <v>0</v>
      </c>
      <c r="M12" s="36"/>
      <c r="N12" s="36"/>
      <c r="O12" s="36"/>
      <c r="P12" s="36"/>
    </row>
    <row r="13" spans="1:49" ht="25.5" hidden="1" x14ac:dyDescent="0.2">
      <c r="A13" s="33" t="s">
        <v>192</v>
      </c>
      <c r="B13" s="147"/>
      <c r="C13" s="148" t="s">
        <v>198</v>
      </c>
      <c r="D13" s="148"/>
      <c r="E13" s="149" t="s">
        <v>199</v>
      </c>
      <c r="F13" s="159"/>
      <c r="G13" s="151" t="s">
        <v>200</v>
      </c>
      <c r="H13" s="152"/>
      <c r="I13" s="153"/>
      <c r="K13" s="158">
        <f>COUNTA($G$14:$G$48)-COUNTIF($H$14:$H$48,"NA")-COUNTIF($H$14:$H$48,"")</f>
        <v>0</v>
      </c>
      <c r="M13" s="36"/>
      <c r="N13" s="36"/>
      <c r="O13" s="36"/>
      <c r="P13" s="36"/>
    </row>
    <row r="14" spans="1:49" ht="25.5" hidden="1" x14ac:dyDescent="0.2">
      <c r="A14" s="142" t="s">
        <v>63</v>
      </c>
      <c r="B14" s="160" t="s">
        <v>201</v>
      </c>
      <c r="C14" s="161" t="s">
        <v>202</v>
      </c>
      <c r="D14" s="161"/>
      <c r="E14" s="38" t="s">
        <v>194</v>
      </c>
      <c r="F14" s="38" t="s">
        <v>203</v>
      </c>
      <c r="G14" s="162" t="s">
        <v>204</v>
      </c>
      <c r="H14" s="163"/>
      <c r="I14" s="164"/>
      <c r="J14" s="146">
        <f t="shared" ref="J14:J48" si="0">IF(H14="Oui",1,IF(H14="Non",0,IF(H14="en grande partie",0.75,IF(H14="Partiellement",0.25,0))))</f>
        <v>0</v>
      </c>
      <c r="K14" s="158"/>
      <c r="M14" s="165" t="s">
        <v>205</v>
      </c>
      <c r="N14" s="165"/>
      <c r="O14" s="166" t="s">
        <v>206</v>
      </c>
      <c r="P14" s="166" t="s">
        <v>207</v>
      </c>
    </row>
    <row r="15" spans="1:49" s="42" customFormat="1" ht="25.5" customHeight="1" x14ac:dyDescent="0.2">
      <c r="A15" s="33" t="s">
        <v>190</v>
      </c>
      <c r="B15" s="160" t="s">
        <v>201</v>
      </c>
      <c r="C15" s="161" t="s">
        <v>202</v>
      </c>
      <c r="D15" s="161"/>
      <c r="E15" s="38" t="s">
        <v>194</v>
      </c>
      <c r="F15" s="38" t="s">
        <v>203</v>
      </c>
      <c r="G15" s="162" t="s">
        <v>204</v>
      </c>
      <c r="H15" s="163"/>
      <c r="I15" s="164"/>
      <c r="J15" s="146">
        <f t="shared" si="0"/>
        <v>0</v>
      </c>
      <c r="K15" s="167"/>
      <c r="L15" s="167"/>
      <c r="M15" s="165"/>
      <c r="N15" s="165"/>
      <c r="O15" s="166" t="s">
        <v>206</v>
      </c>
      <c r="P15" s="166" t="s">
        <v>207</v>
      </c>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row>
    <row r="16" spans="1:49" s="42" customFormat="1" ht="25.5" hidden="1" customHeight="1" x14ac:dyDescent="0.2">
      <c r="A16" s="33" t="s">
        <v>192</v>
      </c>
      <c r="B16" s="168" t="s">
        <v>208</v>
      </c>
      <c r="C16" s="169" t="s">
        <v>209</v>
      </c>
      <c r="D16" s="169"/>
      <c r="E16" s="38" t="s">
        <v>194</v>
      </c>
      <c r="F16" s="38" t="s">
        <v>210</v>
      </c>
      <c r="G16" s="170" t="s">
        <v>211</v>
      </c>
      <c r="H16" s="171"/>
      <c r="I16" s="163"/>
      <c r="J16" s="146">
        <f t="shared" si="0"/>
        <v>0</v>
      </c>
      <c r="K16" s="167"/>
      <c r="L16" s="167"/>
      <c r="M16" s="165"/>
      <c r="N16" s="165"/>
      <c r="O16" s="166" t="s">
        <v>206</v>
      </c>
      <c r="P16" s="166" t="s">
        <v>207</v>
      </c>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row>
    <row r="17" spans="1:49" s="42" customFormat="1" ht="38.25" hidden="1" x14ac:dyDescent="0.2">
      <c r="A17" s="142" t="s">
        <v>63</v>
      </c>
      <c r="B17" s="172"/>
      <c r="C17" s="161" t="s">
        <v>212</v>
      </c>
      <c r="D17" s="161"/>
      <c r="E17" s="38" t="s">
        <v>213</v>
      </c>
      <c r="F17" s="38" t="s">
        <v>214</v>
      </c>
      <c r="G17" s="162" t="s">
        <v>215</v>
      </c>
      <c r="H17" s="163"/>
      <c r="I17" s="164"/>
      <c r="J17" s="146">
        <f t="shared" si="0"/>
        <v>0</v>
      </c>
      <c r="K17" s="167"/>
      <c r="L17" s="167"/>
      <c r="M17" s="173" t="s">
        <v>216</v>
      </c>
      <c r="N17" s="173"/>
      <c r="O17" s="166" t="s">
        <v>217</v>
      </c>
      <c r="P17" s="166" t="s">
        <v>207</v>
      </c>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row>
    <row r="18" spans="1:49" s="42" customFormat="1" ht="38.25" customHeight="1" x14ac:dyDescent="0.2">
      <c r="A18" s="33" t="s">
        <v>190</v>
      </c>
      <c r="B18" s="172"/>
      <c r="C18" s="161" t="s">
        <v>212</v>
      </c>
      <c r="D18" s="161"/>
      <c r="E18" s="38" t="s">
        <v>213</v>
      </c>
      <c r="F18" s="38" t="s">
        <v>214</v>
      </c>
      <c r="G18" s="162" t="s">
        <v>215</v>
      </c>
      <c r="H18" s="163"/>
      <c r="I18" s="164"/>
      <c r="J18" s="146">
        <f t="shared" si="0"/>
        <v>0</v>
      </c>
      <c r="K18" s="167"/>
      <c r="L18" s="167"/>
      <c r="M18" s="173" t="s">
        <v>218</v>
      </c>
      <c r="N18" s="173"/>
      <c r="O18" s="166" t="s">
        <v>217</v>
      </c>
      <c r="P18" s="166" t="s">
        <v>207</v>
      </c>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row>
    <row r="19" spans="1:49" s="42" customFormat="1" ht="38.25" hidden="1" customHeight="1" x14ac:dyDescent="0.2">
      <c r="A19" s="33" t="s">
        <v>191</v>
      </c>
      <c r="B19" s="172"/>
      <c r="C19" s="161" t="s">
        <v>212</v>
      </c>
      <c r="D19" s="161"/>
      <c r="E19" s="38" t="s">
        <v>213</v>
      </c>
      <c r="F19" s="38" t="s">
        <v>214</v>
      </c>
      <c r="G19" s="162" t="s">
        <v>215</v>
      </c>
      <c r="H19" s="163"/>
      <c r="I19" s="164"/>
      <c r="J19" s="146">
        <f t="shared" si="0"/>
        <v>0</v>
      </c>
      <c r="K19" s="167"/>
      <c r="L19" s="167"/>
      <c r="M19" s="173" t="s">
        <v>219</v>
      </c>
      <c r="N19" s="173"/>
      <c r="O19" s="166" t="s">
        <v>217</v>
      </c>
      <c r="P19" s="166" t="s">
        <v>207</v>
      </c>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row>
    <row r="20" spans="1:49" s="42" customFormat="1" ht="38.25" hidden="1" customHeight="1" x14ac:dyDescent="0.2">
      <c r="A20" s="33" t="s">
        <v>192</v>
      </c>
      <c r="B20" s="168" t="s">
        <v>220</v>
      </c>
      <c r="C20" s="174" t="s">
        <v>221</v>
      </c>
      <c r="D20" s="174"/>
      <c r="E20" s="175" t="s">
        <v>194</v>
      </c>
      <c r="F20" s="176"/>
      <c r="G20" s="177" t="s">
        <v>222</v>
      </c>
      <c r="H20" s="171"/>
      <c r="I20" s="164"/>
      <c r="J20" s="146">
        <f t="shared" si="0"/>
        <v>0</v>
      </c>
      <c r="K20" s="167"/>
      <c r="L20" s="167"/>
      <c r="M20" s="173" t="s">
        <v>223</v>
      </c>
      <c r="N20" s="173"/>
      <c r="O20" s="166" t="s">
        <v>217</v>
      </c>
      <c r="P20" s="166" t="s">
        <v>207</v>
      </c>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row>
    <row r="21" spans="1:49" s="42" customFormat="1" ht="114.75" hidden="1" x14ac:dyDescent="0.2">
      <c r="A21" s="142" t="s">
        <v>63</v>
      </c>
      <c r="B21" s="160" t="s">
        <v>224</v>
      </c>
      <c r="C21" s="161" t="s">
        <v>225</v>
      </c>
      <c r="D21" s="161"/>
      <c r="E21" s="38" t="s">
        <v>213</v>
      </c>
      <c r="F21" s="38" t="s">
        <v>226</v>
      </c>
      <c r="G21" s="162" t="s">
        <v>227</v>
      </c>
      <c r="H21" s="163"/>
      <c r="I21" s="164"/>
      <c r="J21" s="146">
        <f t="shared" si="0"/>
        <v>0</v>
      </c>
      <c r="K21" s="167"/>
      <c r="L21" s="167"/>
      <c r="M21" s="178" t="s">
        <v>228</v>
      </c>
      <c r="N21" s="178"/>
      <c r="O21" s="166" t="s">
        <v>229</v>
      </c>
      <c r="P21" s="166" t="s">
        <v>207</v>
      </c>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row>
    <row r="22" spans="1:49" s="42" customFormat="1" ht="293.25" customHeight="1" x14ac:dyDescent="0.2">
      <c r="A22" s="33" t="s">
        <v>190</v>
      </c>
      <c r="B22" s="160" t="s">
        <v>224</v>
      </c>
      <c r="C22" s="161" t="s">
        <v>225</v>
      </c>
      <c r="D22" s="161"/>
      <c r="E22" s="38" t="s">
        <v>213</v>
      </c>
      <c r="F22" s="38" t="s">
        <v>226</v>
      </c>
      <c r="G22" s="162" t="s">
        <v>227</v>
      </c>
      <c r="H22" s="163"/>
      <c r="I22" s="164"/>
      <c r="J22" s="146">
        <f t="shared" si="0"/>
        <v>0</v>
      </c>
      <c r="K22" s="167"/>
      <c r="L22" s="167"/>
      <c r="M22" s="178" t="s">
        <v>230</v>
      </c>
      <c r="N22" s="178"/>
      <c r="O22" s="166" t="s">
        <v>229</v>
      </c>
      <c r="P22" s="166" t="s">
        <v>207</v>
      </c>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row>
    <row r="23" spans="1:49" s="42" customFormat="1" ht="293.25" hidden="1" customHeight="1" x14ac:dyDescent="0.2">
      <c r="A23" s="33" t="s">
        <v>191</v>
      </c>
      <c r="B23" s="160" t="s">
        <v>224</v>
      </c>
      <c r="C23" s="161" t="s">
        <v>225</v>
      </c>
      <c r="D23" s="161"/>
      <c r="E23" s="38" t="s">
        <v>213</v>
      </c>
      <c r="F23" s="38" t="s">
        <v>226</v>
      </c>
      <c r="G23" s="162" t="s">
        <v>227</v>
      </c>
      <c r="H23" s="163"/>
      <c r="I23" s="164"/>
      <c r="J23" s="146">
        <f t="shared" si="0"/>
        <v>0</v>
      </c>
      <c r="K23" s="167"/>
      <c r="L23" s="167"/>
      <c r="M23" s="178" t="s">
        <v>230</v>
      </c>
      <c r="N23" s="178"/>
      <c r="O23" s="166" t="s">
        <v>229</v>
      </c>
      <c r="P23" s="166" t="s">
        <v>207</v>
      </c>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row>
    <row r="24" spans="1:49" s="42" customFormat="1" ht="293.25" hidden="1" customHeight="1" x14ac:dyDescent="0.2">
      <c r="A24" s="33" t="s">
        <v>192</v>
      </c>
      <c r="B24" s="168"/>
      <c r="C24" s="174" t="s">
        <v>231</v>
      </c>
      <c r="D24" s="174"/>
      <c r="E24" s="175" t="s">
        <v>194</v>
      </c>
      <c r="F24" s="176"/>
      <c r="G24" s="177" t="s">
        <v>232</v>
      </c>
      <c r="H24" s="171"/>
      <c r="I24" s="164"/>
      <c r="J24" s="146">
        <f t="shared" si="0"/>
        <v>0</v>
      </c>
      <c r="K24" s="167"/>
      <c r="L24" s="167"/>
      <c r="M24" s="178" t="s">
        <v>230</v>
      </c>
      <c r="N24" s="178"/>
      <c r="O24" s="166" t="s">
        <v>229</v>
      </c>
      <c r="P24" s="166" t="s">
        <v>207</v>
      </c>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row>
    <row r="25" spans="1:49" s="42" customFormat="1" ht="25.5" hidden="1" x14ac:dyDescent="0.2">
      <c r="A25" s="142" t="s">
        <v>63</v>
      </c>
      <c r="B25" s="168"/>
      <c r="C25" s="169" t="s">
        <v>233</v>
      </c>
      <c r="D25" s="169"/>
      <c r="E25" s="38" t="s">
        <v>194</v>
      </c>
      <c r="F25" s="38" t="s">
        <v>234</v>
      </c>
      <c r="G25" s="162" t="s">
        <v>235</v>
      </c>
      <c r="H25" s="163"/>
      <c r="I25" s="164"/>
      <c r="J25" s="146">
        <f t="shared" si="0"/>
        <v>0</v>
      </c>
      <c r="K25" s="167"/>
      <c r="L25" s="167"/>
      <c r="M25" s="178" t="s">
        <v>236</v>
      </c>
      <c r="N25" s="178"/>
      <c r="O25" s="166"/>
      <c r="P25" s="166" t="e">
        <v>#N/A</v>
      </c>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row>
    <row r="26" spans="1:49" s="42" customFormat="1" ht="25.5" customHeight="1" x14ac:dyDescent="0.2">
      <c r="A26" s="33" t="s">
        <v>190</v>
      </c>
      <c r="B26" s="168"/>
      <c r="C26" s="169" t="s">
        <v>233</v>
      </c>
      <c r="D26" s="169"/>
      <c r="E26" s="38" t="s">
        <v>194</v>
      </c>
      <c r="F26" s="38"/>
      <c r="G26" s="162" t="s">
        <v>235</v>
      </c>
      <c r="H26" s="163"/>
      <c r="I26" s="164"/>
      <c r="J26" s="146">
        <f t="shared" si="0"/>
        <v>0</v>
      </c>
      <c r="K26" s="167"/>
      <c r="L26" s="167"/>
      <c r="M26" s="178" t="s">
        <v>237</v>
      </c>
      <c r="N26" s="178"/>
      <c r="O26" s="166"/>
      <c r="P26" s="166" t="e">
        <v>#N/A</v>
      </c>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row>
    <row r="27" spans="1:49" s="42" customFormat="1" ht="25.5" hidden="1" customHeight="1" x14ac:dyDescent="0.2">
      <c r="A27" s="33" t="s">
        <v>191</v>
      </c>
      <c r="B27" s="168"/>
      <c r="C27" s="169" t="s">
        <v>233</v>
      </c>
      <c r="D27" s="169"/>
      <c r="E27" s="38" t="s">
        <v>194</v>
      </c>
      <c r="F27" s="38"/>
      <c r="G27" s="162" t="s">
        <v>235</v>
      </c>
      <c r="H27" s="163"/>
      <c r="I27" s="164"/>
      <c r="J27" s="146">
        <f t="shared" si="0"/>
        <v>0</v>
      </c>
      <c r="K27" s="167"/>
      <c r="L27" s="167"/>
      <c r="M27" s="178" t="s">
        <v>237</v>
      </c>
      <c r="N27" s="178"/>
      <c r="O27" s="166"/>
      <c r="P27" s="166" t="e">
        <v>#N/A</v>
      </c>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row>
    <row r="28" spans="1:49" s="42" customFormat="1" ht="25.5" hidden="1" customHeight="1" x14ac:dyDescent="0.2">
      <c r="A28" s="179" t="s">
        <v>192</v>
      </c>
      <c r="B28" s="168"/>
      <c r="C28" s="174" t="s">
        <v>238</v>
      </c>
      <c r="D28" s="174"/>
      <c r="E28" s="175" t="s">
        <v>194</v>
      </c>
      <c r="F28" s="176"/>
      <c r="G28" s="177" t="s">
        <v>239</v>
      </c>
      <c r="H28" s="171"/>
      <c r="I28" s="164"/>
      <c r="J28" s="146">
        <f t="shared" si="0"/>
        <v>0</v>
      </c>
      <c r="K28" s="167"/>
      <c r="L28" s="167"/>
      <c r="M28" s="178" t="s">
        <v>237</v>
      </c>
      <c r="N28" s="178"/>
      <c r="O28" s="166"/>
      <c r="P28" s="166" t="e">
        <v>#N/A</v>
      </c>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row>
    <row r="29" spans="1:49" ht="25.5" hidden="1" x14ac:dyDescent="0.2">
      <c r="A29" s="142" t="s">
        <v>63</v>
      </c>
      <c r="B29" s="168"/>
      <c r="C29" s="169" t="s">
        <v>240</v>
      </c>
      <c r="D29" s="169"/>
      <c r="E29" s="38" t="s">
        <v>194</v>
      </c>
      <c r="F29" s="180" t="s">
        <v>241</v>
      </c>
      <c r="G29" s="162" t="s">
        <v>242</v>
      </c>
      <c r="H29" s="163"/>
      <c r="I29" s="181"/>
      <c r="J29" s="146">
        <f t="shared" si="0"/>
        <v>0</v>
      </c>
      <c r="M29" s="165" t="s">
        <v>243</v>
      </c>
      <c r="N29" s="165"/>
      <c r="O29" s="182" t="s">
        <v>244</v>
      </c>
      <c r="P29" s="182" t="s">
        <v>207</v>
      </c>
    </row>
    <row r="30" spans="1:49" ht="25.5" customHeight="1" x14ac:dyDescent="0.2">
      <c r="A30" s="33" t="s">
        <v>190</v>
      </c>
      <c r="B30" s="168"/>
      <c r="C30" s="169" t="s">
        <v>240</v>
      </c>
      <c r="D30" s="169"/>
      <c r="E30" s="38" t="s">
        <v>194</v>
      </c>
      <c r="F30" s="180" t="s">
        <v>241</v>
      </c>
      <c r="G30" s="162" t="s">
        <v>242</v>
      </c>
      <c r="H30" s="163"/>
      <c r="I30" s="181"/>
      <c r="J30" s="146">
        <f t="shared" si="0"/>
        <v>0</v>
      </c>
      <c r="M30" s="165" t="s">
        <v>243</v>
      </c>
      <c r="N30" s="165"/>
      <c r="O30" s="182" t="s">
        <v>244</v>
      </c>
      <c r="P30" s="182" t="s">
        <v>207</v>
      </c>
    </row>
    <row r="31" spans="1:49" ht="25.5" hidden="1" customHeight="1" x14ac:dyDescent="0.2">
      <c r="A31" s="33" t="s">
        <v>191</v>
      </c>
      <c r="B31" s="168"/>
      <c r="C31" s="169" t="s">
        <v>240</v>
      </c>
      <c r="D31" s="169"/>
      <c r="E31" s="38" t="s">
        <v>194</v>
      </c>
      <c r="F31" s="180" t="s">
        <v>241</v>
      </c>
      <c r="G31" s="162" t="s">
        <v>242</v>
      </c>
      <c r="H31" s="163"/>
      <c r="I31" s="181"/>
      <c r="J31" s="146">
        <f t="shared" si="0"/>
        <v>0</v>
      </c>
      <c r="M31" s="165" t="s">
        <v>243</v>
      </c>
      <c r="N31" s="165"/>
      <c r="O31" s="182" t="s">
        <v>244</v>
      </c>
      <c r="P31" s="182" t="s">
        <v>207</v>
      </c>
    </row>
    <row r="32" spans="1:49" ht="25.5" hidden="1" customHeight="1" x14ac:dyDescent="0.2">
      <c r="A32" s="179" t="s">
        <v>192</v>
      </c>
      <c r="B32" s="168" t="s">
        <v>245</v>
      </c>
      <c r="C32" s="174" t="s">
        <v>246</v>
      </c>
      <c r="D32" s="174"/>
      <c r="E32" s="175" t="s">
        <v>194</v>
      </c>
      <c r="F32" s="183"/>
      <c r="G32" s="177" t="s">
        <v>247</v>
      </c>
      <c r="H32" s="171"/>
      <c r="I32" s="181"/>
      <c r="J32" s="146">
        <f t="shared" si="0"/>
        <v>0</v>
      </c>
      <c r="M32" s="165" t="s">
        <v>243</v>
      </c>
      <c r="N32" s="165"/>
      <c r="O32" s="182" t="s">
        <v>244</v>
      </c>
      <c r="P32" s="182" t="s">
        <v>207</v>
      </c>
    </row>
    <row r="33" spans="1:16" ht="242.25" hidden="1" x14ac:dyDescent="0.2">
      <c r="A33" s="142" t="s">
        <v>63</v>
      </c>
      <c r="B33" s="168"/>
      <c r="C33" s="169" t="s">
        <v>248</v>
      </c>
      <c r="D33" s="169"/>
      <c r="E33" s="38" t="s">
        <v>213</v>
      </c>
      <c r="F33" s="38" t="s">
        <v>249</v>
      </c>
      <c r="G33" s="162" t="s">
        <v>250</v>
      </c>
      <c r="H33" s="163"/>
      <c r="I33" s="164"/>
      <c r="J33" s="146">
        <f t="shared" si="0"/>
        <v>0</v>
      </c>
      <c r="M33" s="165" t="s">
        <v>251</v>
      </c>
      <c r="N33" s="165"/>
      <c r="O33" s="166"/>
      <c r="P33" s="166" t="e">
        <v>#N/A</v>
      </c>
    </row>
    <row r="34" spans="1:16" ht="243" customHeight="1" x14ac:dyDescent="0.2">
      <c r="A34" s="33" t="s">
        <v>190</v>
      </c>
      <c r="B34" s="168"/>
      <c r="C34" s="169" t="s">
        <v>248</v>
      </c>
      <c r="D34" s="169"/>
      <c r="E34" s="38" t="s">
        <v>213</v>
      </c>
      <c r="F34" s="184"/>
      <c r="G34" s="162" t="s">
        <v>250</v>
      </c>
      <c r="H34" s="163"/>
      <c r="I34" s="164"/>
      <c r="J34" s="146">
        <f t="shared" si="0"/>
        <v>0</v>
      </c>
      <c r="M34" s="165" t="s">
        <v>251</v>
      </c>
      <c r="N34" s="165"/>
      <c r="O34" s="166"/>
      <c r="P34" s="166" t="e">
        <v>#N/A</v>
      </c>
    </row>
    <row r="35" spans="1:16" ht="243" hidden="1" customHeight="1" x14ac:dyDescent="0.2">
      <c r="A35" s="33" t="s">
        <v>191</v>
      </c>
      <c r="B35" s="168"/>
      <c r="C35" s="169" t="s">
        <v>248</v>
      </c>
      <c r="D35" s="169"/>
      <c r="E35" s="38" t="s">
        <v>213</v>
      </c>
      <c r="F35" s="184"/>
      <c r="G35" s="162" t="s">
        <v>250</v>
      </c>
      <c r="H35" s="163"/>
      <c r="I35" s="164"/>
      <c r="J35" s="146">
        <f t="shared" si="0"/>
        <v>0</v>
      </c>
      <c r="M35" s="165" t="s">
        <v>251</v>
      </c>
      <c r="N35" s="165"/>
      <c r="O35" s="166"/>
      <c r="P35" s="166" t="e">
        <v>#N/A</v>
      </c>
    </row>
    <row r="36" spans="1:16" ht="243" hidden="1" customHeight="1" x14ac:dyDescent="0.2">
      <c r="A36" s="179" t="s">
        <v>192</v>
      </c>
      <c r="B36" s="168" t="s">
        <v>252</v>
      </c>
      <c r="C36" s="174" t="s">
        <v>253</v>
      </c>
      <c r="D36" s="174"/>
      <c r="E36" s="175" t="s">
        <v>194</v>
      </c>
      <c r="F36" s="183"/>
      <c r="G36" s="177" t="s">
        <v>254</v>
      </c>
      <c r="H36" s="171"/>
      <c r="I36" s="185"/>
      <c r="J36" s="146">
        <f t="shared" si="0"/>
        <v>0</v>
      </c>
      <c r="M36" s="165" t="s">
        <v>251</v>
      </c>
      <c r="N36" s="165"/>
      <c r="O36" s="166"/>
      <c r="P36" s="166" t="e">
        <v>#N/A</v>
      </c>
    </row>
    <row r="37" spans="1:16" ht="38.25" hidden="1" x14ac:dyDescent="0.2">
      <c r="A37" s="142" t="s">
        <v>63</v>
      </c>
      <c r="B37" s="168"/>
      <c r="C37" s="169" t="s">
        <v>193</v>
      </c>
      <c r="D37" s="169"/>
      <c r="E37" s="38" t="s">
        <v>194</v>
      </c>
      <c r="F37" s="38" t="s">
        <v>249</v>
      </c>
      <c r="G37" s="162" t="s">
        <v>195</v>
      </c>
      <c r="H37" s="163"/>
      <c r="I37" s="164"/>
      <c r="J37" s="146">
        <f t="shared" si="0"/>
        <v>0</v>
      </c>
      <c r="M37" s="165" t="s">
        <v>255</v>
      </c>
      <c r="N37" s="165"/>
      <c r="O37" s="166"/>
      <c r="P37" s="166" t="e">
        <v>#N/A</v>
      </c>
    </row>
    <row r="38" spans="1:16" ht="38.25" customHeight="1" x14ac:dyDescent="0.2">
      <c r="A38" s="33" t="s">
        <v>190</v>
      </c>
      <c r="B38" s="168"/>
      <c r="C38" s="169" t="s">
        <v>193</v>
      </c>
      <c r="D38" s="169"/>
      <c r="E38" s="38" t="s">
        <v>194</v>
      </c>
      <c r="F38" s="184"/>
      <c r="G38" s="162" t="s">
        <v>195</v>
      </c>
      <c r="H38" s="163"/>
      <c r="I38" s="164"/>
      <c r="J38" s="146">
        <f t="shared" si="0"/>
        <v>0</v>
      </c>
      <c r="M38" s="165" t="s">
        <v>255</v>
      </c>
      <c r="N38" s="165"/>
      <c r="O38" s="166"/>
      <c r="P38" s="166" t="e">
        <v>#N/A</v>
      </c>
    </row>
    <row r="39" spans="1:16" ht="38.25" hidden="1" customHeight="1" x14ac:dyDescent="0.2">
      <c r="A39" s="33" t="s">
        <v>191</v>
      </c>
      <c r="B39" s="168"/>
      <c r="C39" s="169" t="s">
        <v>193</v>
      </c>
      <c r="D39" s="169"/>
      <c r="E39" s="38" t="s">
        <v>194</v>
      </c>
      <c r="F39" s="184"/>
      <c r="G39" s="162" t="s">
        <v>195</v>
      </c>
      <c r="H39" s="163"/>
      <c r="I39" s="164"/>
      <c r="J39" s="146">
        <f t="shared" si="0"/>
        <v>0</v>
      </c>
      <c r="M39" s="165" t="s">
        <v>255</v>
      </c>
      <c r="N39" s="165"/>
      <c r="O39" s="166"/>
      <c r="P39" s="166" t="e">
        <v>#N/A</v>
      </c>
    </row>
    <row r="40" spans="1:16" ht="50.25" hidden="1" customHeight="1" x14ac:dyDescent="0.2">
      <c r="A40" s="179" t="s">
        <v>192</v>
      </c>
      <c r="B40" s="186" t="s">
        <v>256</v>
      </c>
      <c r="C40" s="174" t="s">
        <v>257</v>
      </c>
      <c r="D40" s="174"/>
      <c r="E40" s="175" t="s">
        <v>194</v>
      </c>
      <c r="F40" s="183"/>
      <c r="G40" s="177" t="s">
        <v>258</v>
      </c>
      <c r="H40" s="171"/>
      <c r="I40" s="185"/>
      <c r="J40" s="146">
        <f t="shared" si="0"/>
        <v>0</v>
      </c>
      <c r="M40" s="165" t="s">
        <v>255</v>
      </c>
      <c r="N40" s="165"/>
      <c r="O40" s="166"/>
      <c r="P40" s="166" t="e">
        <v>#N/A</v>
      </c>
    </row>
    <row r="41" spans="1:16" ht="25.5" hidden="1" x14ac:dyDescent="0.2">
      <c r="A41" s="142" t="s">
        <v>63</v>
      </c>
      <c r="B41" s="168"/>
      <c r="C41" s="169" t="s">
        <v>259</v>
      </c>
      <c r="D41" s="169"/>
      <c r="E41" s="38" t="s">
        <v>194</v>
      </c>
      <c r="F41" s="38" t="s">
        <v>249</v>
      </c>
      <c r="G41" s="162" t="s">
        <v>260</v>
      </c>
      <c r="H41" s="163"/>
      <c r="I41" s="164"/>
      <c r="J41" s="146">
        <f t="shared" si="0"/>
        <v>0</v>
      </c>
      <c r="M41" s="165" t="s">
        <v>261</v>
      </c>
      <c r="N41" s="165"/>
      <c r="O41" s="166"/>
      <c r="P41" s="166" t="e">
        <v>#N/A</v>
      </c>
    </row>
    <row r="42" spans="1:16" ht="39" customHeight="1" x14ac:dyDescent="0.2">
      <c r="A42" s="33" t="s">
        <v>190</v>
      </c>
      <c r="B42" s="168"/>
      <c r="C42" s="169" t="s">
        <v>259</v>
      </c>
      <c r="D42" s="169"/>
      <c r="E42" s="38" t="s">
        <v>194</v>
      </c>
      <c r="F42" s="184"/>
      <c r="G42" s="162" t="s">
        <v>260</v>
      </c>
      <c r="H42" s="163"/>
      <c r="I42" s="164"/>
      <c r="J42" s="146">
        <f t="shared" si="0"/>
        <v>0</v>
      </c>
      <c r="M42" s="165" t="s">
        <v>262</v>
      </c>
      <c r="N42" s="165"/>
      <c r="O42" s="166"/>
      <c r="P42" s="166" t="e">
        <v>#N/A</v>
      </c>
    </row>
    <row r="43" spans="1:16" ht="39" hidden="1" customHeight="1" x14ac:dyDescent="0.2">
      <c r="A43" s="33" t="s">
        <v>191</v>
      </c>
      <c r="B43" s="168"/>
      <c r="C43" s="169" t="s">
        <v>259</v>
      </c>
      <c r="D43" s="169"/>
      <c r="E43" s="38" t="s">
        <v>194</v>
      </c>
      <c r="F43" s="184"/>
      <c r="G43" s="162" t="s">
        <v>260</v>
      </c>
      <c r="H43" s="163"/>
      <c r="I43" s="164"/>
      <c r="J43" s="146">
        <f t="shared" si="0"/>
        <v>0</v>
      </c>
      <c r="M43" s="165" t="s">
        <v>262</v>
      </c>
      <c r="N43" s="165"/>
      <c r="O43" s="166"/>
      <c r="P43" s="166" t="e">
        <v>#N/A</v>
      </c>
    </row>
    <row r="44" spans="1:16" ht="39" hidden="1" customHeight="1" x14ac:dyDescent="0.2">
      <c r="A44" s="179" t="s">
        <v>192</v>
      </c>
      <c r="B44" s="168"/>
      <c r="C44" s="174" t="s">
        <v>263</v>
      </c>
      <c r="D44" s="174"/>
      <c r="E44" s="175" t="s">
        <v>194</v>
      </c>
      <c r="F44" s="176"/>
      <c r="G44" s="177" t="s">
        <v>264</v>
      </c>
      <c r="H44" s="171"/>
      <c r="I44" s="164"/>
      <c r="J44" s="146">
        <f t="shared" si="0"/>
        <v>0</v>
      </c>
      <c r="M44" s="165" t="s">
        <v>262</v>
      </c>
      <c r="N44" s="165"/>
      <c r="O44" s="166"/>
      <c r="P44" s="166" t="e">
        <v>#N/A</v>
      </c>
    </row>
    <row r="45" spans="1:16" ht="25.5" hidden="1" x14ac:dyDescent="0.2">
      <c r="A45" s="142" t="s">
        <v>63</v>
      </c>
      <c r="B45" s="168"/>
      <c r="C45" s="169" t="s">
        <v>265</v>
      </c>
      <c r="D45" s="169"/>
      <c r="E45" s="38" t="s">
        <v>194</v>
      </c>
      <c r="F45" s="38" t="s">
        <v>249</v>
      </c>
      <c r="G45" s="162" t="s">
        <v>266</v>
      </c>
      <c r="H45" s="163"/>
      <c r="I45" s="164"/>
      <c r="J45" s="146">
        <f t="shared" si="0"/>
        <v>0</v>
      </c>
      <c r="M45" s="165" t="s">
        <v>267</v>
      </c>
      <c r="N45" s="165"/>
      <c r="O45" s="166"/>
      <c r="P45" s="166" t="e">
        <v>#N/A</v>
      </c>
    </row>
    <row r="46" spans="1:16" ht="39" customHeight="1" x14ac:dyDescent="0.2">
      <c r="A46" s="33" t="s">
        <v>190</v>
      </c>
      <c r="B46" s="168"/>
      <c r="C46" s="169" t="s">
        <v>265</v>
      </c>
      <c r="D46" s="169"/>
      <c r="E46" s="38" t="s">
        <v>194</v>
      </c>
      <c r="F46" s="184"/>
      <c r="G46" s="162" t="s">
        <v>266</v>
      </c>
      <c r="H46" s="163"/>
      <c r="I46" s="164"/>
      <c r="J46" s="146">
        <f t="shared" si="0"/>
        <v>0</v>
      </c>
      <c r="M46" s="165" t="s">
        <v>268</v>
      </c>
      <c r="N46" s="165"/>
      <c r="O46" s="166"/>
      <c r="P46" s="166" t="e">
        <v>#N/A</v>
      </c>
    </row>
    <row r="47" spans="1:16" ht="39" hidden="1" customHeight="1" x14ac:dyDescent="0.2">
      <c r="A47" s="33" t="s">
        <v>191</v>
      </c>
      <c r="B47" s="168"/>
      <c r="C47" s="169" t="s">
        <v>265</v>
      </c>
      <c r="D47" s="169"/>
      <c r="E47" s="38" t="s">
        <v>194</v>
      </c>
      <c r="F47" s="184"/>
      <c r="G47" s="162" t="s">
        <v>266</v>
      </c>
      <c r="H47" s="163"/>
      <c r="I47" s="164"/>
      <c r="J47" s="146">
        <f t="shared" si="0"/>
        <v>0</v>
      </c>
      <c r="M47" s="165" t="s">
        <v>268</v>
      </c>
      <c r="N47" s="165"/>
      <c r="O47" s="166"/>
      <c r="P47" s="166" t="e">
        <v>#N/A</v>
      </c>
    </row>
    <row r="48" spans="1:16" ht="39" hidden="1" customHeight="1" x14ac:dyDescent="0.2">
      <c r="A48" s="179" t="s">
        <v>192</v>
      </c>
      <c r="B48" s="172"/>
      <c r="C48" s="174" t="s">
        <v>269</v>
      </c>
      <c r="D48" s="174"/>
      <c r="E48" s="175" t="s">
        <v>213</v>
      </c>
      <c r="F48" s="176"/>
      <c r="G48" s="177" t="s">
        <v>270</v>
      </c>
      <c r="H48" s="171"/>
      <c r="I48" s="164"/>
      <c r="J48" s="146">
        <f t="shared" si="0"/>
        <v>0</v>
      </c>
      <c r="M48" s="165" t="s">
        <v>268</v>
      </c>
      <c r="N48" s="165"/>
      <c r="O48" s="166"/>
      <c r="P48" s="166" t="e">
        <v>#N/A</v>
      </c>
    </row>
    <row r="49" spans="1:49" hidden="1" x14ac:dyDescent="0.2">
      <c r="A49" s="142" t="s">
        <v>63</v>
      </c>
      <c r="B49" s="154" t="s">
        <v>271</v>
      </c>
      <c r="C49" s="155" t="s">
        <v>272</v>
      </c>
      <c r="D49" s="155"/>
      <c r="E49" s="34"/>
      <c r="F49" s="36"/>
      <c r="G49" s="156"/>
      <c r="H49" s="157"/>
      <c r="I49" s="36"/>
      <c r="J49" s="187"/>
      <c r="K49" s="158">
        <f>COUNTA($G$53:$G$127)-COUNTIF($H$53:$H$127,"NA")-COUNTIF($H$53:$H$127,"")</f>
        <v>0</v>
      </c>
      <c r="M49" s="36"/>
      <c r="N49" s="36"/>
      <c r="O49" s="36"/>
      <c r="P49" s="36" t="e">
        <v>#N/A</v>
      </c>
    </row>
    <row r="50" spans="1:49" ht="15" customHeight="1" x14ac:dyDescent="0.2">
      <c r="A50" s="33" t="s">
        <v>190</v>
      </c>
      <c r="B50" s="154" t="s">
        <v>271</v>
      </c>
      <c r="C50" s="155" t="s">
        <v>272</v>
      </c>
      <c r="D50" s="155"/>
      <c r="E50" s="34"/>
      <c r="F50" s="36"/>
      <c r="G50" s="156"/>
      <c r="H50" s="157"/>
      <c r="I50" s="36"/>
      <c r="J50" s="187"/>
      <c r="K50" s="158">
        <f>COUNTA($G$53:$G$127)-COUNTIF($H$53:$H$127,"NA")-COUNTIF($H$53:$H$127,"")</f>
        <v>0</v>
      </c>
      <c r="M50" s="36"/>
      <c r="N50" s="36"/>
      <c r="O50" s="36"/>
      <c r="P50" s="36" t="e">
        <v>#N/A</v>
      </c>
    </row>
    <row r="51" spans="1:49" ht="15" hidden="1" customHeight="1" x14ac:dyDescent="0.2">
      <c r="A51" s="33" t="s">
        <v>191</v>
      </c>
      <c r="B51" s="154" t="s">
        <v>271</v>
      </c>
      <c r="C51" s="155" t="s">
        <v>272</v>
      </c>
      <c r="D51" s="155"/>
      <c r="E51" s="34"/>
      <c r="F51" s="36"/>
      <c r="G51" s="156"/>
      <c r="H51" s="157"/>
      <c r="I51" s="36"/>
      <c r="J51" s="187"/>
      <c r="K51" s="158">
        <f>COUNTA($G$53:$G$127)-COUNTIF($H$53:$H$127,"NA")-COUNTIF($H$53:$H$127,"")</f>
        <v>0</v>
      </c>
      <c r="M51" s="36"/>
      <c r="N51" s="36"/>
      <c r="O51" s="36"/>
      <c r="P51" s="36" t="e">
        <v>#N/A</v>
      </c>
    </row>
    <row r="52" spans="1:49" ht="15" hidden="1" customHeight="1" x14ac:dyDescent="0.2">
      <c r="A52" s="179" t="s">
        <v>192</v>
      </c>
      <c r="B52" s="188" t="s">
        <v>273</v>
      </c>
      <c r="C52" s="148" t="s">
        <v>274</v>
      </c>
      <c r="D52" s="148"/>
      <c r="E52" s="149" t="s">
        <v>194</v>
      </c>
      <c r="F52" s="189"/>
      <c r="G52" s="190" t="s">
        <v>275</v>
      </c>
      <c r="H52" s="152"/>
      <c r="I52" s="191"/>
      <c r="J52" s="187"/>
      <c r="K52" s="158">
        <f>COUNTA($G$53:$G$127)-COUNTIF($H$53:$H$127,"NA")-COUNTIF($H$53:$H$127,"")</f>
        <v>0</v>
      </c>
      <c r="M52" s="36"/>
      <c r="N52" s="36"/>
      <c r="O52" s="36"/>
      <c r="P52" s="36" t="e">
        <v>#N/A</v>
      </c>
    </row>
    <row r="53" spans="1:49" s="42" customFormat="1" ht="25.5" hidden="1" x14ac:dyDescent="0.2">
      <c r="A53" s="142" t="s">
        <v>63</v>
      </c>
      <c r="B53" s="168"/>
      <c r="C53" s="169" t="s">
        <v>198</v>
      </c>
      <c r="D53" s="169"/>
      <c r="E53" s="38" t="s">
        <v>199</v>
      </c>
      <c r="F53" s="38" t="s">
        <v>249</v>
      </c>
      <c r="G53" s="162" t="s">
        <v>200</v>
      </c>
      <c r="H53" s="163"/>
      <c r="I53" s="164"/>
      <c r="J53" s="192">
        <f t="shared" ref="J53:J116" si="1">IF(H53="Oui",1,IF(H53="Non",0,IF(H53="en grande partie",0.75,IF(H53="Partiellement",0.25,0))))</f>
        <v>0</v>
      </c>
      <c r="K53" s="193"/>
      <c r="L53" s="167"/>
      <c r="M53" s="165" t="s">
        <v>276</v>
      </c>
      <c r="N53" s="165"/>
      <c r="O53" s="166"/>
      <c r="P53" s="166" t="e">
        <v>#N/A</v>
      </c>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row>
    <row r="54" spans="1:49" s="42" customFormat="1" ht="25.5" customHeight="1" x14ac:dyDescent="0.2">
      <c r="A54" s="33" t="s">
        <v>190</v>
      </c>
      <c r="B54" s="168"/>
      <c r="C54" s="169" t="s">
        <v>198</v>
      </c>
      <c r="D54" s="169"/>
      <c r="E54" s="38" t="s">
        <v>199</v>
      </c>
      <c r="F54" s="38"/>
      <c r="G54" s="162" t="s">
        <v>200</v>
      </c>
      <c r="H54" s="163"/>
      <c r="I54" s="164"/>
      <c r="J54" s="192">
        <f t="shared" si="1"/>
        <v>0</v>
      </c>
      <c r="K54" s="193"/>
      <c r="L54" s="167"/>
      <c r="M54" s="165" t="s">
        <v>276</v>
      </c>
      <c r="N54" s="165"/>
      <c r="O54" s="166"/>
      <c r="P54" s="166" t="e">
        <v>#N/A</v>
      </c>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row>
    <row r="55" spans="1:49" s="42" customFormat="1" ht="25.5" hidden="1" customHeight="1" x14ac:dyDescent="0.2">
      <c r="A55" s="33" t="s">
        <v>191</v>
      </c>
      <c r="B55" s="168"/>
      <c r="C55" s="169" t="s">
        <v>198</v>
      </c>
      <c r="D55" s="169"/>
      <c r="E55" s="38" t="s">
        <v>199</v>
      </c>
      <c r="F55" s="38"/>
      <c r="G55" s="162" t="s">
        <v>200</v>
      </c>
      <c r="H55" s="163"/>
      <c r="I55" s="164"/>
      <c r="J55" s="192">
        <f t="shared" si="1"/>
        <v>0</v>
      </c>
      <c r="K55" s="193"/>
      <c r="L55" s="167"/>
      <c r="M55" s="165" t="s">
        <v>276</v>
      </c>
      <c r="N55" s="165"/>
      <c r="O55" s="166"/>
      <c r="P55" s="166" t="e">
        <v>#N/A</v>
      </c>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row>
    <row r="56" spans="1:49" s="42" customFormat="1" ht="25.5" hidden="1" customHeight="1" x14ac:dyDescent="0.2">
      <c r="A56" s="179" t="s">
        <v>192</v>
      </c>
      <c r="B56" s="186" t="s">
        <v>277</v>
      </c>
      <c r="C56" s="169" t="s">
        <v>278</v>
      </c>
      <c r="D56" s="169"/>
      <c r="E56" s="39" t="s">
        <v>194</v>
      </c>
      <c r="F56" s="194"/>
      <c r="G56" s="195" t="s">
        <v>279</v>
      </c>
      <c r="H56" s="171"/>
      <c r="I56" s="196"/>
      <c r="J56" s="192">
        <f t="shared" si="1"/>
        <v>0</v>
      </c>
      <c r="K56" s="193"/>
      <c r="L56" s="167"/>
      <c r="M56" s="165" t="s">
        <v>276</v>
      </c>
      <c r="N56" s="165"/>
      <c r="O56" s="166"/>
      <c r="P56" s="166" t="e">
        <v>#N/A</v>
      </c>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row>
    <row r="57" spans="1:49" s="42" customFormat="1" ht="38.25" hidden="1" x14ac:dyDescent="0.2">
      <c r="A57" s="142" t="s">
        <v>63</v>
      </c>
      <c r="B57" s="168" t="s">
        <v>208</v>
      </c>
      <c r="C57" s="169" t="s">
        <v>209</v>
      </c>
      <c r="D57" s="169"/>
      <c r="E57" s="38" t="s">
        <v>194</v>
      </c>
      <c r="F57" s="38" t="s">
        <v>210</v>
      </c>
      <c r="G57" s="162" t="s">
        <v>211</v>
      </c>
      <c r="H57" s="163"/>
      <c r="I57" s="164"/>
      <c r="J57" s="192">
        <f t="shared" si="1"/>
        <v>0</v>
      </c>
      <c r="K57" s="193"/>
      <c r="L57" s="167"/>
      <c r="M57" s="165"/>
      <c r="N57" s="165"/>
      <c r="O57" s="166" t="s">
        <v>229</v>
      </c>
      <c r="P57" s="166" t="s">
        <v>207</v>
      </c>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row>
    <row r="58" spans="1:49" s="42" customFormat="1" ht="38.25" customHeight="1" x14ac:dyDescent="0.2">
      <c r="A58" s="33" t="s">
        <v>190</v>
      </c>
      <c r="B58" s="168" t="s">
        <v>208</v>
      </c>
      <c r="C58" s="169" t="s">
        <v>209</v>
      </c>
      <c r="D58" s="169"/>
      <c r="E58" s="38" t="s">
        <v>194</v>
      </c>
      <c r="F58" s="38" t="s">
        <v>210</v>
      </c>
      <c r="G58" s="162" t="s">
        <v>211</v>
      </c>
      <c r="H58" s="163"/>
      <c r="I58" s="164"/>
      <c r="J58" s="192">
        <f t="shared" si="1"/>
        <v>0</v>
      </c>
      <c r="K58" s="193"/>
      <c r="L58" s="167"/>
      <c r="M58" s="165"/>
      <c r="N58" s="165"/>
      <c r="O58" s="166" t="s">
        <v>229</v>
      </c>
      <c r="P58" s="166" t="s">
        <v>207</v>
      </c>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row>
    <row r="59" spans="1:49" s="42" customFormat="1" ht="38.25" hidden="1" customHeight="1" x14ac:dyDescent="0.2">
      <c r="A59" s="33" t="s">
        <v>191</v>
      </c>
      <c r="B59" s="168" t="s">
        <v>208</v>
      </c>
      <c r="C59" s="169" t="s">
        <v>209</v>
      </c>
      <c r="D59" s="169"/>
      <c r="E59" s="38" t="s">
        <v>194</v>
      </c>
      <c r="F59" s="38" t="s">
        <v>210</v>
      </c>
      <c r="G59" s="162" t="s">
        <v>211</v>
      </c>
      <c r="H59" s="163"/>
      <c r="I59" s="164"/>
      <c r="J59" s="192">
        <f t="shared" si="1"/>
        <v>0</v>
      </c>
      <c r="K59" s="193"/>
      <c r="L59" s="167"/>
      <c r="M59" s="165"/>
      <c r="N59" s="165"/>
      <c r="O59" s="166" t="s">
        <v>229</v>
      </c>
      <c r="P59" s="166" t="s">
        <v>207</v>
      </c>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row>
    <row r="60" spans="1:49" s="42" customFormat="1" ht="38.25" hidden="1" customHeight="1" x14ac:dyDescent="0.2">
      <c r="A60" s="179" t="s">
        <v>192</v>
      </c>
      <c r="B60" s="168" t="s">
        <v>280</v>
      </c>
      <c r="C60" s="169" t="s">
        <v>281</v>
      </c>
      <c r="D60" s="169"/>
      <c r="E60" s="39" t="s">
        <v>213</v>
      </c>
      <c r="F60" s="184"/>
      <c r="G60" s="177" t="s">
        <v>282</v>
      </c>
      <c r="H60" s="171"/>
      <c r="I60" s="164"/>
      <c r="J60" s="192">
        <f t="shared" si="1"/>
        <v>0</v>
      </c>
      <c r="K60" s="193"/>
      <c r="L60" s="167"/>
      <c r="M60" s="165"/>
      <c r="N60" s="165"/>
      <c r="O60" s="166" t="s">
        <v>229</v>
      </c>
      <c r="P60" s="166" t="s">
        <v>207</v>
      </c>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row>
    <row r="61" spans="1:49" s="42" customFormat="1" ht="38.25" hidden="1" x14ac:dyDescent="0.2">
      <c r="A61" s="142" t="s">
        <v>63</v>
      </c>
      <c r="B61" s="168" t="s">
        <v>283</v>
      </c>
      <c r="C61" s="169" t="s">
        <v>284</v>
      </c>
      <c r="D61" s="169"/>
      <c r="E61" s="38" t="s">
        <v>213</v>
      </c>
      <c r="F61" s="38" t="s">
        <v>210</v>
      </c>
      <c r="G61" s="162" t="s">
        <v>285</v>
      </c>
      <c r="H61" s="163"/>
      <c r="I61" s="164"/>
      <c r="J61" s="192">
        <f t="shared" si="1"/>
        <v>0</v>
      </c>
      <c r="K61" s="193"/>
      <c r="L61" s="167"/>
      <c r="M61" s="165"/>
      <c r="N61" s="165"/>
      <c r="O61" s="166" t="s">
        <v>229</v>
      </c>
      <c r="P61" s="166" t="s">
        <v>207</v>
      </c>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row>
    <row r="62" spans="1:49" s="42" customFormat="1" ht="38.25" customHeight="1" x14ac:dyDescent="0.2">
      <c r="A62" s="33" t="s">
        <v>190</v>
      </c>
      <c r="B62" s="168" t="s">
        <v>283</v>
      </c>
      <c r="C62" s="169" t="s">
        <v>284</v>
      </c>
      <c r="D62" s="169"/>
      <c r="E62" s="38" t="s">
        <v>213</v>
      </c>
      <c r="F62" s="38" t="s">
        <v>210</v>
      </c>
      <c r="G62" s="162" t="s">
        <v>285</v>
      </c>
      <c r="H62" s="163"/>
      <c r="I62" s="164"/>
      <c r="J62" s="192">
        <f t="shared" si="1"/>
        <v>0</v>
      </c>
      <c r="K62" s="193"/>
      <c r="L62" s="167"/>
      <c r="M62" s="165"/>
      <c r="N62" s="165"/>
      <c r="O62" s="166" t="s">
        <v>229</v>
      </c>
      <c r="P62" s="166" t="s">
        <v>207</v>
      </c>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row>
    <row r="63" spans="1:49" s="42" customFormat="1" ht="38.25" hidden="1" customHeight="1" x14ac:dyDescent="0.2">
      <c r="A63" s="33" t="s">
        <v>191</v>
      </c>
      <c r="B63" s="168" t="s">
        <v>283</v>
      </c>
      <c r="C63" s="169" t="s">
        <v>284</v>
      </c>
      <c r="D63" s="169"/>
      <c r="E63" s="38" t="s">
        <v>213</v>
      </c>
      <c r="F63" s="38" t="s">
        <v>210</v>
      </c>
      <c r="G63" s="162" t="s">
        <v>285</v>
      </c>
      <c r="H63" s="163"/>
      <c r="I63" s="164"/>
      <c r="J63" s="192">
        <f t="shared" si="1"/>
        <v>0</v>
      </c>
      <c r="K63" s="193"/>
      <c r="L63" s="167"/>
      <c r="M63" s="165"/>
      <c r="N63" s="165"/>
      <c r="O63" s="166" t="s">
        <v>229</v>
      </c>
      <c r="P63" s="166" t="s">
        <v>207</v>
      </c>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row>
    <row r="64" spans="1:49" s="42" customFormat="1" ht="38.25" hidden="1" customHeight="1" x14ac:dyDescent="0.2">
      <c r="A64" s="33" t="s">
        <v>192</v>
      </c>
      <c r="B64" s="168" t="s">
        <v>286</v>
      </c>
      <c r="C64" s="169" t="s">
        <v>287</v>
      </c>
      <c r="D64" s="169"/>
      <c r="E64" s="39" t="s">
        <v>199</v>
      </c>
      <c r="F64" s="164"/>
      <c r="G64" s="177" t="s">
        <v>288</v>
      </c>
      <c r="H64" s="171"/>
      <c r="I64" s="164"/>
      <c r="J64" s="192">
        <f t="shared" si="1"/>
        <v>0</v>
      </c>
      <c r="K64" s="193"/>
      <c r="L64" s="167"/>
      <c r="M64" s="165"/>
      <c r="N64" s="165"/>
      <c r="O64" s="166" t="s">
        <v>229</v>
      </c>
      <c r="P64" s="166" t="s">
        <v>207</v>
      </c>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row>
    <row r="65" spans="1:49" s="42" customFormat="1" ht="89.25" hidden="1" x14ac:dyDescent="0.2">
      <c r="A65" s="142" t="s">
        <v>63</v>
      </c>
      <c r="B65" s="168"/>
      <c r="C65" s="169" t="s">
        <v>289</v>
      </c>
      <c r="D65" s="169"/>
      <c r="E65" s="38" t="s">
        <v>194</v>
      </c>
      <c r="F65" s="38" t="s">
        <v>249</v>
      </c>
      <c r="G65" s="162" t="s">
        <v>290</v>
      </c>
      <c r="H65" s="163"/>
      <c r="I65" s="164"/>
      <c r="J65" s="192">
        <f t="shared" si="1"/>
        <v>0</v>
      </c>
      <c r="K65" s="193"/>
      <c r="L65" s="167"/>
      <c r="M65" s="178" t="s">
        <v>291</v>
      </c>
      <c r="N65" s="178"/>
      <c r="O65" s="166" t="s">
        <v>229</v>
      </c>
      <c r="P65" s="166" t="s">
        <v>207</v>
      </c>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row>
    <row r="66" spans="1:49" s="42" customFormat="1" ht="89.25" customHeight="1" x14ac:dyDescent="0.2">
      <c r="A66" s="33" t="s">
        <v>190</v>
      </c>
      <c r="B66" s="168"/>
      <c r="C66" s="169" t="s">
        <v>289</v>
      </c>
      <c r="D66" s="169"/>
      <c r="E66" s="38" t="s">
        <v>194</v>
      </c>
      <c r="F66" s="184"/>
      <c r="G66" s="162" t="s">
        <v>290</v>
      </c>
      <c r="H66" s="163"/>
      <c r="I66" s="164"/>
      <c r="J66" s="192">
        <f t="shared" si="1"/>
        <v>0</v>
      </c>
      <c r="K66" s="193"/>
      <c r="L66" s="167"/>
      <c r="M66" s="178" t="s">
        <v>292</v>
      </c>
      <c r="N66" s="178"/>
      <c r="O66" s="166" t="s">
        <v>229</v>
      </c>
      <c r="P66" s="166" t="s">
        <v>207</v>
      </c>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row>
    <row r="67" spans="1:49" s="42" customFormat="1" ht="89.25" hidden="1" customHeight="1" x14ac:dyDescent="0.2">
      <c r="A67" s="33" t="s">
        <v>191</v>
      </c>
      <c r="B67" s="168"/>
      <c r="C67" s="169" t="s">
        <v>289</v>
      </c>
      <c r="D67" s="169"/>
      <c r="E67" s="38" t="s">
        <v>194</v>
      </c>
      <c r="F67" s="184"/>
      <c r="G67" s="162" t="s">
        <v>290</v>
      </c>
      <c r="H67" s="163"/>
      <c r="I67" s="164"/>
      <c r="J67" s="192">
        <f t="shared" si="1"/>
        <v>0</v>
      </c>
      <c r="K67" s="193"/>
      <c r="L67" s="167"/>
      <c r="M67" s="178" t="s">
        <v>292</v>
      </c>
      <c r="N67" s="178"/>
      <c r="O67" s="166" t="s">
        <v>229</v>
      </c>
      <c r="P67" s="166" t="s">
        <v>207</v>
      </c>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row>
    <row r="68" spans="1:49" s="42" customFormat="1" ht="89.25" hidden="1" customHeight="1" x14ac:dyDescent="0.2">
      <c r="A68" s="179" t="s">
        <v>192</v>
      </c>
      <c r="B68" s="172"/>
      <c r="C68" s="174" t="s">
        <v>293</v>
      </c>
      <c r="D68" s="174"/>
      <c r="E68" s="47" t="s">
        <v>194</v>
      </c>
      <c r="F68" s="176"/>
      <c r="G68" s="177" t="s">
        <v>61</v>
      </c>
      <c r="H68" s="171"/>
      <c r="I68" s="163"/>
      <c r="J68" s="192">
        <f t="shared" si="1"/>
        <v>0</v>
      </c>
      <c r="K68" s="193"/>
      <c r="L68" s="167"/>
      <c r="M68" s="178" t="s">
        <v>292</v>
      </c>
      <c r="N68" s="178"/>
      <c r="O68" s="166" t="s">
        <v>229</v>
      </c>
      <c r="P68" s="166" t="s">
        <v>207</v>
      </c>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row>
    <row r="69" spans="1:49" s="42" customFormat="1" ht="51" hidden="1" x14ac:dyDescent="0.2">
      <c r="A69" s="142" t="s">
        <v>63</v>
      </c>
      <c r="B69" s="197" t="s">
        <v>294</v>
      </c>
      <c r="C69" s="169" t="s">
        <v>295</v>
      </c>
      <c r="D69" s="169"/>
      <c r="E69" s="38" t="s">
        <v>194</v>
      </c>
      <c r="F69" s="38" t="s">
        <v>296</v>
      </c>
      <c r="G69" s="198" t="s">
        <v>297</v>
      </c>
      <c r="H69" s="163"/>
      <c r="I69" s="164"/>
      <c r="J69" s="192">
        <f t="shared" si="1"/>
        <v>0</v>
      </c>
      <c r="K69" s="193"/>
      <c r="L69" s="167"/>
      <c r="M69" s="178" t="s">
        <v>298</v>
      </c>
      <c r="N69" s="178"/>
      <c r="O69" s="166" t="s">
        <v>229</v>
      </c>
      <c r="P69" s="166" t="s">
        <v>207</v>
      </c>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row>
    <row r="70" spans="1:49" s="42" customFormat="1" ht="51" customHeight="1" x14ac:dyDescent="0.2">
      <c r="A70" s="33" t="s">
        <v>190</v>
      </c>
      <c r="B70" s="197" t="s">
        <v>294</v>
      </c>
      <c r="C70" s="169" t="s">
        <v>295</v>
      </c>
      <c r="D70" s="169"/>
      <c r="E70" s="38" t="s">
        <v>194</v>
      </c>
      <c r="F70" s="184"/>
      <c r="G70" s="198" t="s">
        <v>297</v>
      </c>
      <c r="H70" s="163"/>
      <c r="I70" s="164"/>
      <c r="J70" s="192">
        <f t="shared" si="1"/>
        <v>0</v>
      </c>
      <c r="K70" s="193"/>
      <c r="L70" s="167"/>
      <c r="M70" s="178" t="s">
        <v>298</v>
      </c>
      <c r="N70" s="178"/>
      <c r="O70" s="166" t="s">
        <v>229</v>
      </c>
      <c r="P70" s="166" t="s">
        <v>207</v>
      </c>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row>
    <row r="71" spans="1:49" s="42" customFormat="1" ht="51" hidden="1" customHeight="1" x14ac:dyDescent="0.2">
      <c r="A71" s="33" t="s">
        <v>191</v>
      </c>
      <c r="B71" s="197" t="s">
        <v>294</v>
      </c>
      <c r="C71" s="169" t="s">
        <v>295</v>
      </c>
      <c r="D71" s="169"/>
      <c r="E71" s="38" t="s">
        <v>194</v>
      </c>
      <c r="F71" s="184"/>
      <c r="G71" s="198" t="s">
        <v>297</v>
      </c>
      <c r="H71" s="163"/>
      <c r="I71" s="164"/>
      <c r="J71" s="192">
        <f t="shared" si="1"/>
        <v>0</v>
      </c>
      <c r="K71" s="193"/>
      <c r="L71" s="167"/>
      <c r="M71" s="178" t="s">
        <v>298</v>
      </c>
      <c r="N71" s="178"/>
      <c r="O71" s="166" t="s">
        <v>229</v>
      </c>
      <c r="P71" s="166" t="s">
        <v>207</v>
      </c>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row>
    <row r="72" spans="1:49" s="42" customFormat="1" ht="51" hidden="1" customHeight="1" x14ac:dyDescent="0.2">
      <c r="A72" s="179" t="s">
        <v>192</v>
      </c>
      <c r="B72" s="168" t="s">
        <v>299</v>
      </c>
      <c r="C72" s="169" t="s">
        <v>300</v>
      </c>
      <c r="D72" s="169"/>
      <c r="E72" s="39" t="s">
        <v>194</v>
      </c>
      <c r="F72" s="184"/>
      <c r="G72" s="199" t="s">
        <v>301</v>
      </c>
      <c r="H72" s="171"/>
      <c r="I72" s="164"/>
      <c r="J72" s="192">
        <f t="shared" si="1"/>
        <v>0</v>
      </c>
      <c r="K72" s="193"/>
      <c r="L72" s="167"/>
      <c r="M72" s="178" t="s">
        <v>298</v>
      </c>
      <c r="N72" s="178"/>
      <c r="O72" s="166" t="s">
        <v>229</v>
      </c>
      <c r="P72" s="166" t="s">
        <v>207</v>
      </c>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row>
    <row r="73" spans="1:49" s="42" customFormat="1" ht="38.25" hidden="1" x14ac:dyDescent="0.2">
      <c r="A73" s="142" t="s">
        <v>63</v>
      </c>
      <c r="B73" s="168" t="s">
        <v>302</v>
      </c>
      <c r="C73" s="169" t="s">
        <v>303</v>
      </c>
      <c r="D73" s="169"/>
      <c r="E73" s="38" t="s">
        <v>213</v>
      </c>
      <c r="F73" s="38" t="s">
        <v>304</v>
      </c>
      <c r="G73" s="162" t="s">
        <v>305</v>
      </c>
      <c r="H73" s="163"/>
      <c r="I73" s="164"/>
      <c r="J73" s="192">
        <f t="shared" si="1"/>
        <v>0</v>
      </c>
      <c r="K73" s="193"/>
      <c r="L73" s="167"/>
      <c r="M73" s="165"/>
      <c r="N73" s="165"/>
      <c r="O73" s="166" t="s">
        <v>306</v>
      </c>
      <c r="P73" s="166" t="s">
        <v>207</v>
      </c>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row>
    <row r="74" spans="1:49" s="42" customFormat="1" ht="25.5" customHeight="1" x14ac:dyDescent="0.2">
      <c r="A74" s="33" t="s">
        <v>190</v>
      </c>
      <c r="B74" s="168" t="s">
        <v>302</v>
      </c>
      <c r="C74" s="169" t="s">
        <v>303</v>
      </c>
      <c r="D74" s="169"/>
      <c r="E74" s="38" t="s">
        <v>213</v>
      </c>
      <c r="F74" s="184"/>
      <c r="G74" s="162" t="s">
        <v>305</v>
      </c>
      <c r="H74" s="163"/>
      <c r="I74" s="164"/>
      <c r="J74" s="192">
        <f t="shared" si="1"/>
        <v>0</v>
      </c>
      <c r="K74" s="193"/>
      <c r="L74" s="167"/>
      <c r="M74" s="165"/>
      <c r="N74" s="165"/>
      <c r="O74" s="166" t="s">
        <v>306</v>
      </c>
      <c r="P74" s="166" t="s">
        <v>207</v>
      </c>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row>
    <row r="75" spans="1:49" s="42" customFormat="1" ht="25.5" hidden="1" customHeight="1" x14ac:dyDescent="0.2">
      <c r="A75" s="33" t="s">
        <v>191</v>
      </c>
      <c r="B75" s="168" t="s">
        <v>302</v>
      </c>
      <c r="C75" s="169" t="s">
        <v>303</v>
      </c>
      <c r="D75" s="169"/>
      <c r="E75" s="38" t="s">
        <v>213</v>
      </c>
      <c r="F75" s="184"/>
      <c r="G75" s="199" t="s">
        <v>305</v>
      </c>
      <c r="H75" s="163"/>
      <c r="I75" s="164"/>
      <c r="J75" s="192">
        <f t="shared" si="1"/>
        <v>0</v>
      </c>
      <c r="K75" s="193"/>
      <c r="L75" s="167"/>
      <c r="M75" s="165"/>
      <c r="N75" s="165"/>
      <c r="O75" s="166" t="s">
        <v>306</v>
      </c>
      <c r="P75" s="166" t="s">
        <v>207</v>
      </c>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row>
    <row r="76" spans="1:49" s="42" customFormat="1" ht="51" hidden="1" x14ac:dyDescent="0.2">
      <c r="A76" s="142" t="s">
        <v>63</v>
      </c>
      <c r="B76" s="168"/>
      <c r="C76" s="169" t="s">
        <v>307</v>
      </c>
      <c r="D76" s="169"/>
      <c r="E76" s="38" t="s">
        <v>194</v>
      </c>
      <c r="F76" s="38" t="s">
        <v>296</v>
      </c>
      <c r="G76" s="199" t="s">
        <v>60</v>
      </c>
      <c r="H76" s="163"/>
      <c r="I76" s="164"/>
      <c r="J76" s="192">
        <f t="shared" si="1"/>
        <v>0</v>
      </c>
      <c r="K76" s="193"/>
      <c r="L76" s="167"/>
      <c r="M76" s="165"/>
      <c r="N76" s="165"/>
      <c r="O76" s="166" t="s">
        <v>306</v>
      </c>
      <c r="P76" s="166" t="s">
        <v>207</v>
      </c>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row>
    <row r="77" spans="1:49" s="42" customFormat="1" ht="25.5" customHeight="1" x14ac:dyDescent="0.2">
      <c r="A77" s="33" t="s">
        <v>190</v>
      </c>
      <c r="B77" s="168"/>
      <c r="C77" s="169" t="s">
        <v>307</v>
      </c>
      <c r="D77" s="169"/>
      <c r="E77" s="38" t="s">
        <v>194</v>
      </c>
      <c r="F77" s="184"/>
      <c r="G77" s="199" t="s">
        <v>60</v>
      </c>
      <c r="H77" s="163"/>
      <c r="I77" s="164"/>
      <c r="J77" s="192">
        <f t="shared" si="1"/>
        <v>0</v>
      </c>
      <c r="K77" s="193"/>
      <c r="L77" s="167"/>
      <c r="M77" s="165"/>
      <c r="N77" s="165"/>
      <c r="O77" s="166" t="s">
        <v>306</v>
      </c>
      <c r="P77" s="166" t="s">
        <v>207</v>
      </c>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row>
    <row r="78" spans="1:49" s="42" customFormat="1" ht="25.5" hidden="1" customHeight="1" x14ac:dyDescent="0.2">
      <c r="A78" s="33" t="s">
        <v>191</v>
      </c>
      <c r="B78" s="168"/>
      <c r="C78" s="169" t="s">
        <v>307</v>
      </c>
      <c r="D78" s="169"/>
      <c r="E78" s="38" t="s">
        <v>194</v>
      </c>
      <c r="F78" s="184"/>
      <c r="G78" s="199" t="s">
        <v>60</v>
      </c>
      <c r="H78" s="163"/>
      <c r="I78" s="164"/>
      <c r="J78" s="192">
        <f t="shared" si="1"/>
        <v>0</v>
      </c>
      <c r="K78" s="193"/>
      <c r="L78" s="167"/>
      <c r="M78" s="165"/>
      <c r="N78" s="165"/>
      <c r="O78" s="166" t="s">
        <v>306</v>
      </c>
      <c r="P78" s="166" t="s">
        <v>207</v>
      </c>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row>
    <row r="79" spans="1:49" s="42" customFormat="1" ht="25.5" hidden="1" customHeight="1" x14ac:dyDescent="0.2">
      <c r="A79" s="179" t="s">
        <v>192</v>
      </c>
      <c r="B79" s="168"/>
      <c r="C79" s="174" t="s">
        <v>308</v>
      </c>
      <c r="D79" s="174"/>
      <c r="E79" s="47" t="s">
        <v>213</v>
      </c>
      <c r="F79" s="176"/>
      <c r="G79" s="177" t="s">
        <v>309</v>
      </c>
      <c r="H79" s="171"/>
      <c r="I79" s="164"/>
      <c r="J79" s="192">
        <f t="shared" si="1"/>
        <v>0</v>
      </c>
      <c r="K79" s="193"/>
      <c r="L79" s="167"/>
      <c r="M79" s="165"/>
      <c r="N79" s="165"/>
      <c r="O79" s="166" t="s">
        <v>306</v>
      </c>
      <c r="P79" s="166" t="s">
        <v>207</v>
      </c>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row>
    <row r="80" spans="1:49" s="42" customFormat="1" ht="25.5" hidden="1" x14ac:dyDescent="0.2">
      <c r="A80" s="142" t="s">
        <v>63</v>
      </c>
      <c r="B80" s="168" t="s">
        <v>220</v>
      </c>
      <c r="C80" s="169" t="s">
        <v>221</v>
      </c>
      <c r="D80" s="169"/>
      <c r="E80" s="38" t="s">
        <v>194</v>
      </c>
      <c r="F80" s="184"/>
      <c r="G80" s="199" t="s">
        <v>222</v>
      </c>
      <c r="H80" s="163"/>
      <c r="I80" s="164"/>
      <c r="J80" s="192">
        <f t="shared" si="1"/>
        <v>0</v>
      </c>
      <c r="K80" s="193"/>
      <c r="L80" s="167"/>
      <c r="M80" s="165"/>
      <c r="N80" s="165"/>
      <c r="O80" s="166" t="s">
        <v>229</v>
      </c>
      <c r="P80" s="166" t="s">
        <v>207</v>
      </c>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row>
    <row r="81" spans="1:49" s="42" customFormat="1" ht="38.25" customHeight="1" x14ac:dyDescent="0.2">
      <c r="A81" s="33" t="s">
        <v>190</v>
      </c>
      <c r="B81" s="168" t="s">
        <v>220</v>
      </c>
      <c r="C81" s="169" t="s">
        <v>221</v>
      </c>
      <c r="D81" s="169"/>
      <c r="E81" s="38" t="s">
        <v>194</v>
      </c>
      <c r="F81" s="184"/>
      <c r="G81" s="199" t="s">
        <v>222</v>
      </c>
      <c r="H81" s="163"/>
      <c r="I81" s="164"/>
      <c r="J81" s="192">
        <f t="shared" si="1"/>
        <v>0</v>
      </c>
      <c r="K81" s="193"/>
      <c r="L81" s="167"/>
      <c r="M81" s="165"/>
      <c r="N81" s="165"/>
      <c r="O81" s="166" t="s">
        <v>229</v>
      </c>
      <c r="P81" s="166" t="s">
        <v>207</v>
      </c>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row>
    <row r="82" spans="1:49" s="42" customFormat="1" ht="38.25" hidden="1" customHeight="1" x14ac:dyDescent="0.2">
      <c r="A82" s="179" t="s">
        <v>192</v>
      </c>
      <c r="B82" s="168" t="s">
        <v>310</v>
      </c>
      <c r="C82" s="169" t="s">
        <v>311</v>
      </c>
      <c r="D82" s="169"/>
      <c r="E82" s="39" t="s">
        <v>213</v>
      </c>
      <c r="F82" s="184"/>
      <c r="G82" s="177" t="s">
        <v>312</v>
      </c>
      <c r="H82" s="171"/>
      <c r="I82" s="164"/>
      <c r="J82" s="192">
        <f t="shared" si="1"/>
        <v>0</v>
      </c>
      <c r="K82" s="193"/>
      <c r="L82" s="167"/>
      <c r="M82" s="165"/>
      <c r="N82" s="165"/>
      <c r="O82" s="166" t="s">
        <v>229</v>
      </c>
      <c r="P82" s="166" t="s">
        <v>207</v>
      </c>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row>
    <row r="83" spans="1:49" s="42" customFormat="1" ht="38.25" hidden="1" x14ac:dyDescent="0.2">
      <c r="A83" s="142" t="s">
        <v>63</v>
      </c>
      <c r="B83" s="168"/>
      <c r="C83" s="169" t="s">
        <v>231</v>
      </c>
      <c r="D83" s="169"/>
      <c r="E83" s="38" t="s">
        <v>194</v>
      </c>
      <c r="F83" s="184"/>
      <c r="G83" s="199" t="s">
        <v>232</v>
      </c>
      <c r="H83" s="163"/>
      <c r="I83" s="164"/>
      <c r="J83" s="192">
        <f t="shared" si="1"/>
        <v>0</v>
      </c>
      <c r="K83" s="193"/>
      <c r="L83" s="167"/>
      <c r="M83" s="165" t="s">
        <v>313</v>
      </c>
      <c r="N83" s="165"/>
      <c r="O83" s="166" t="s">
        <v>229</v>
      </c>
      <c r="P83" s="166" t="s">
        <v>207</v>
      </c>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row>
    <row r="84" spans="1:49" s="42" customFormat="1" ht="38.25" customHeight="1" x14ac:dyDescent="0.2">
      <c r="A84" s="33" t="s">
        <v>190</v>
      </c>
      <c r="B84" s="168"/>
      <c r="C84" s="169" t="s">
        <v>231</v>
      </c>
      <c r="D84" s="169"/>
      <c r="E84" s="38" t="s">
        <v>194</v>
      </c>
      <c r="F84" s="184"/>
      <c r="G84" s="199" t="s">
        <v>232</v>
      </c>
      <c r="H84" s="163"/>
      <c r="I84" s="164"/>
      <c r="J84" s="192">
        <f t="shared" si="1"/>
        <v>0</v>
      </c>
      <c r="K84" s="193"/>
      <c r="L84" s="167"/>
      <c r="M84" s="165" t="s">
        <v>313</v>
      </c>
      <c r="N84" s="165"/>
      <c r="O84" s="166" t="s">
        <v>229</v>
      </c>
      <c r="P84" s="166" t="s">
        <v>207</v>
      </c>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row>
    <row r="85" spans="1:49" s="42" customFormat="1" ht="38.25" hidden="1" customHeight="1" x14ac:dyDescent="0.2">
      <c r="A85" s="33" t="s">
        <v>191</v>
      </c>
      <c r="B85" s="168"/>
      <c r="C85" s="169" t="s">
        <v>231</v>
      </c>
      <c r="D85" s="169"/>
      <c r="E85" s="38" t="s">
        <v>194</v>
      </c>
      <c r="F85" s="184"/>
      <c r="G85" s="199" t="s">
        <v>232</v>
      </c>
      <c r="H85" s="163"/>
      <c r="I85" s="164"/>
      <c r="J85" s="192">
        <f t="shared" si="1"/>
        <v>0</v>
      </c>
      <c r="K85" s="193"/>
      <c r="L85" s="167"/>
      <c r="M85" s="165" t="s">
        <v>313</v>
      </c>
      <c r="N85" s="165"/>
      <c r="O85" s="166" t="s">
        <v>229</v>
      </c>
      <c r="P85" s="166" t="s">
        <v>207</v>
      </c>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row>
    <row r="86" spans="1:49" s="42" customFormat="1" ht="38.25" hidden="1" customHeight="1" x14ac:dyDescent="0.2">
      <c r="A86" s="179" t="s">
        <v>192</v>
      </c>
      <c r="B86" s="168"/>
      <c r="C86" s="169" t="s">
        <v>314</v>
      </c>
      <c r="D86" s="169"/>
      <c r="E86" s="39" t="s">
        <v>213</v>
      </c>
      <c r="F86" s="184"/>
      <c r="G86" s="177" t="s">
        <v>315</v>
      </c>
      <c r="H86" s="171"/>
      <c r="I86" s="164"/>
      <c r="J86" s="192">
        <f t="shared" si="1"/>
        <v>0</v>
      </c>
      <c r="K86" s="193"/>
      <c r="L86" s="167"/>
      <c r="M86" s="165" t="s">
        <v>313</v>
      </c>
      <c r="N86" s="165"/>
      <c r="O86" s="166" t="s">
        <v>229</v>
      </c>
      <c r="P86" s="166" t="s">
        <v>207</v>
      </c>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row>
    <row r="87" spans="1:49" s="42" customFormat="1" ht="25.5" hidden="1" x14ac:dyDescent="0.2">
      <c r="A87" s="142" t="s">
        <v>63</v>
      </c>
      <c r="B87" s="168"/>
      <c r="C87" s="169" t="s">
        <v>238</v>
      </c>
      <c r="D87" s="169"/>
      <c r="E87" s="38" t="s">
        <v>194</v>
      </c>
      <c r="F87" s="184"/>
      <c r="G87" s="199" t="s">
        <v>239</v>
      </c>
      <c r="H87" s="163"/>
      <c r="I87" s="164"/>
      <c r="J87" s="192">
        <f t="shared" si="1"/>
        <v>0</v>
      </c>
      <c r="K87" s="193"/>
      <c r="L87" s="167"/>
      <c r="M87" s="165"/>
      <c r="N87" s="165"/>
      <c r="O87" s="166" t="s">
        <v>229</v>
      </c>
      <c r="P87" s="166" t="s">
        <v>207</v>
      </c>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row>
    <row r="88" spans="1:49" s="42" customFormat="1" ht="25.5" hidden="1" customHeight="1" x14ac:dyDescent="0.2">
      <c r="A88" s="179" t="s">
        <v>192</v>
      </c>
      <c r="B88" s="168"/>
      <c r="C88" s="169" t="s">
        <v>316</v>
      </c>
      <c r="D88" s="169"/>
      <c r="E88" s="200" t="s">
        <v>213</v>
      </c>
      <c r="F88" s="184"/>
      <c r="G88" s="177" t="s">
        <v>317</v>
      </c>
      <c r="H88" s="171"/>
      <c r="I88" s="164"/>
      <c r="J88" s="192">
        <f t="shared" si="1"/>
        <v>0</v>
      </c>
      <c r="K88" s="193"/>
      <c r="L88" s="167"/>
      <c r="M88" s="165"/>
      <c r="N88" s="165"/>
      <c r="O88" s="166" t="s">
        <v>229</v>
      </c>
      <c r="P88" s="166" t="s">
        <v>207</v>
      </c>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row>
    <row r="89" spans="1:49" ht="25.5" hidden="1" x14ac:dyDescent="0.2">
      <c r="A89" s="142" t="s">
        <v>63</v>
      </c>
      <c r="B89" s="168" t="s">
        <v>318</v>
      </c>
      <c r="C89" s="169" t="s">
        <v>319</v>
      </c>
      <c r="D89" s="169"/>
      <c r="E89" s="38" t="s">
        <v>194</v>
      </c>
      <c r="F89" s="180"/>
      <c r="G89" s="199" t="s">
        <v>320</v>
      </c>
      <c r="H89" s="163"/>
      <c r="I89" s="201"/>
      <c r="J89" s="192">
        <f t="shared" si="1"/>
        <v>0</v>
      </c>
      <c r="M89" s="165"/>
      <c r="N89" s="165"/>
      <c r="O89" s="166" t="s">
        <v>229</v>
      </c>
      <c r="P89" s="166" t="s">
        <v>207</v>
      </c>
    </row>
    <row r="90" spans="1:49" ht="25.5" customHeight="1" x14ac:dyDescent="0.2">
      <c r="A90" s="33" t="s">
        <v>190</v>
      </c>
      <c r="B90" s="168" t="s">
        <v>318</v>
      </c>
      <c r="C90" s="169" t="s">
        <v>319</v>
      </c>
      <c r="D90" s="169"/>
      <c r="E90" s="38" t="s">
        <v>194</v>
      </c>
      <c r="F90" s="180"/>
      <c r="G90" s="199" t="s">
        <v>320</v>
      </c>
      <c r="H90" s="163"/>
      <c r="I90" s="201"/>
      <c r="J90" s="192">
        <f t="shared" si="1"/>
        <v>0</v>
      </c>
      <c r="M90" s="165"/>
      <c r="N90" s="165"/>
      <c r="O90" s="166" t="s">
        <v>229</v>
      </c>
      <c r="P90" s="166" t="s">
        <v>207</v>
      </c>
    </row>
    <row r="91" spans="1:49" ht="25.5" hidden="1" customHeight="1" x14ac:dyDescent="0.2">
      <c r="A91" s="33" t="s">
        <v>191</v>
      </c>
      <c r="B91" s="168" t="s">
        <v>318</v>
      </c>
      <c r="C91" s="169" t="s">
        <v>319</v>
      </c>
      <c r="D91" s="169"/>
      <c r="E91" s="38" t="s">
        <v>194</v>
      </c>
      <c r="F91" s="180"/>
      <c r="G91" s="199" t="s">
        <v>320</v>
      </c>
      <c r="H91" s="163"/>
      <c r="I91" s="201"/>
      <c r="J91" s="192">
        <f t="shared" si="1"/>
        <v>0</v>
      </c>
      <c r="M91" s="165"/>
      <c r="N91" s="165"/>
      <c r="O91" s="166" t="s">
        <v>229</v>
      </c>
      <c r="P91" s="166" t="s">
        <v>207</v>
      </c>
    </row>
    <row r="92" spans="1:49" ht="25.5" hidden="1" x14ac:dyDescent="0.2">
      <c r="A92" s="142" t="s">
        <v>63</v>
      </c>
      <c r="B92" s="168" t="s">
        <v>321</v>
      </c>
      <c r="C92" s="169" t="s">
        <v>322</v>
      </c>
      <c r="D92" s="169"/>
      <c r="E92" s="38" t="s">
        <v>194</v>
      </c>
      <c r="F92" s="180"/>
      <c r="G92" s="202" t="s">
        <v>323</v>
      </c>
      <c r="H92" s="163"/>
      <c r="I92" s="201"/>
      <c r="J92" s="192">
        <f t="shared" si="1"/>
        <v>0</v>
      </c>
      <c r="M92" s="165" t="s">
        <v>324</v>
      </c>
      <c r="N92" s="165"/>
      <c r="O92" s="166" t="s">
        <v>325</v>
      </c>
      <c r="P92" s="166" t="s">
        <v>207</v>
      </c>
    </row>
    <row r="93" spans="1:49" ht="25.5" customHeight="1" x14ac:dyDescent="0.2">
      <c r="A93" s="33" t="s">
        <v>190</v>
      </c>
      <c r="B93" s="168" t="s">
        <v>321</v>
      </c>
      <c r="C93" s="169" t="s">
        <v>322</v>
      </c>
      <c r="D93" s="169"/>
      <c r="E93" s="38" t="s">
        <v>194</v>
      </c>
      <c r="F93" s="180"/>
      <c r="G93" s="202" t="s">
        <v>323</v>
      </c>
      <c r="H93" s="163"/>
      <c r="I93" s="201"/>
      <c r="J93" s="192">
        <f t="shared" si="1"/>
        <v>0</v>
      </c>
      <c r="M93" s="165"/>
      <c r="N93" s="165"/>
      <c r="O93" s="166" t="s">
        <v>325</v>
      </c>
      <c r="P93" s="166" t="s">
        <v>207</v>
      </c>
    </row>
    <row r="94" spans="1:49" ht="25.5" hidden="1" customHeight="1" x14ac:dyDescent="0.2">
      <c r="A94" s="33" t="s">
        <v>191</v>
      </c>
      <c r="B94" s="168" t="s">
        <v>321</v>
      </c>
      <c r="C94" s="169" t="s">
        <v>322</v>
      </c>
      <c r="D94" s="169"/>
      <c r="E94" s="38" t="s">
        <v>194</v>
      </c>
      <c r="F94" s="180"/>
      <c r="G94" s="202" t="s">
        <v>323</v>
      </c>
      <c r="H94" s="163"/>
      <c r="I94" s="201"/>
      <c r="J94" s="192">
        <f t="shared" si="1"/>
        <v>0</v>
      </c>
      <c r="M94" s="165"/>
      <c r="N94" s="165"/>
      <c r="O94" s="166" t="s">
        <v>325</v>
      </c>
      <c r="P94" s="166" t="s">
        <v>207</v>
      </c>
    </row>
    <row r="95" spans="1:49" ht="25.5" hidden="1" customHeight="1" x14ac:dyDescent="0.2">
      <c r="A95" s="179" t="s">
        <v>192</v>
      </c>
      <c r="B95" s="168" t="s">
        <v>326</v>
      </c>
      <c r="C95" s="169" t="s">
        <v>327</v>
      </c>
      <c r="D95" s="169"/>
      <c r="E95" s="200" t="s">
        <v>213</v>
      </c>
      <c r="F95" s="184" t="s">
        <v>328</v>
      </c>
      <c r="G95" s="203" t="s">
        <v>329</v>
      </c>
      <c r="H95" s="171"/>
      <c r="I95" s="164"/>
      <c r="J95" s="192">
        <f t="shared" si="1"/>
        <v>0</v>
      </c>
      <c r="M95" s="165"/>
      <c r="N95" s="165"/>
      <c r="O95" s="166" t="s">
        <v>325</v>
      </c>
      <c r="P95" s="166" t="s">
        <v>207</v>
      </c>
    </row>
    <row r="96" spans="1:49" ht="25.5" hidden="1" x14ac:dyDescent="0.2">
      <c r="A96" s="142" t="s">
        <v>63</v>
      </c>
      <c r="B96" s="168" t="s">
        <v>245</v>
      </c>
      <c r="C96" s="169" t="s">
        <v>246</v>
      </c>
      <c r="D96" s="169"/>
      <c r="E96" s="38" t="s">
        <v>194</v>
      </c>
      <c r="F96" s="180"/>
      <c r="G96" s="199" t="s">
        <v>247</v>
      </c>
      <c r="H96" s="163"/>
      <c r="I96" s="181"/>
      <c r="J96" s="192">
        <f t="shared" si="1"/>
        <v>0</v>
      </c>
      <c r="M96" s="165"/>
      <c r="N96" s="165"/>
      <c r="O96" s="166" t="s">
        <v>229</v>
      </c>
      <c r="P96" s="166" t="s">
        <v>207</v>
      </c>
    </row>
    <row r="97" spans="1:16" ht="25.5" customHeight="1" x14ac:dyDescent="0.2">
      <c r="A97" s="33" t="s">
        <v>190</v>
      </c>
      <c r="B97" s="168" t="s">
        <v>245</v>
      </c>
      <c r="C97" s="169" t="s">
        <v>246</v>
      </c>
      <c r="D97" s="169"/>
      <c r="E97" s="38" t="s">
        <v>194</v>
      </c>
      <c r="F97" s="180"/>
      <c r="G97" s="199" t="s">
        <v>247</v>
      </c>
      <c r="H97" s="163"/>
      <c r="I97" s="181"/>
      <c r="J97" s="192">
        <f t="shared" si="1"/>
        <v>0</v>
      </c>
      <c r="M97" s="165"/>
      <c r="N97" s="165"/>
      <c r="O97" s="166" t="s">
        <v>229</v>
      </c>
      <c r="P97" s="166" t="s">
        <v>207</v>
      </c>
    </row>
    <row r="98" spans="1:16" ht="25.5" hidden="1" customHeight="1" x14ac:dyDescent="0.2">
      <c r="A98" s="33" t="s">
        <v>191</v>
      </c>
      <c r="B98" s="168" t="s">
        <v>245</v>
      </c>
      <c r="C98" s="169" t="s">
        <v>246</v>
      </c>
      <c r="D98" s="169"/>
      <c r="E98" s="38" t="s">
        <v>194</v>
      </c>
      <c r="F98" s="180"/>
      <c r="G98" s="199" t="s">
        <v>247</v>
      </c>
      <c r="H98" s="163"/>
      <c r="I98" s="181"/>
      <c r="J98" s="192">
        <f t="shared" si="1"/>
        <v>0</v>
      </c>
      <c r="M98" s="165"/>
      <c r="N98" s="165"/>
      <c r="O98" s="166" t="s">
        <v>229</v>
      </c>
      <c r="P98" s="166" t="s">
        <v>207</v>
      </c>
    </row>
    <row r="99" spans="1:16" ht="25.5" hidden="1" customHeight="1" x14ac:dyDescent="0.2">
      <c r="A99" s="179" t="s">
        <v>192</v>
      </c>
      <c r="B99" s="168" t="s">
        <v>330</v>
      </c>
      <c r="C99" s="169" t="s">
        <v>331</v>
      </c>
      <c r="D99" s="169"/>
      <c r="E99" s="200" t="s">
        <v>213</v>
      </c>
      <c r="F99" s="184"/>
      <c r="G99" s="199" t="s">
        <v>332</v>
      </c>
      <c r="H99" s="171"/>
      <c r="I99" s="164"/>
      <c r="J99" s="192">
        <f t="shared" si="1"/>
        <v>0</v>
      </c>
      <c r="M99" s="165"/>
      <c r="N99" s="165"/>
      <c r="O99" s="166" t="s">
        <v>229</v>
      </c>
      <c r="P99" s="166" t="s">
        <v>207</v>
      </c>
    </row>
    <row r="100" spans="1:16" ht="25.5" hidden="1" x14ac:dyDescent="0.2">
      <c r="A100" s="142" t="s">
        <v>63</v>
      </c>
      <c r="B100" s="168" t="s">
        <v>252</v>
      </c>
      <c r="C100" s="169" t="s">
        <v>253</v>
      </c>
      <c r="D100" s="169"/>
      <c r="E100" s="38" t="s">
        <v>194</v>
      </c>
      <c r="F100" s="204"/>
      <c r="G100" s="199" t="s">
        <v>254</v>
      </c>
      <c r="H100" s="163"/>
      <c r="I100" s="185"/>
      <c r="J100" s="192">
        <f t="shared" si="1"/>
        <v>0</v>
      </c>
      <c r="M100" s="165"/>
      <c r="N100" s="165"/>
      <c r="O100" s="166" t="s">
        <v>306</v>
      </c>
      <c r="P100" s="166" t="s">
        <v>207</v>
      </c>
    </row>
    <row r="101" spans="1:16" ht="25.5" customHeight="1" x14ac:dyDescent="0.2">
      <c r="A101" s="33" t="s">
        <v>190</v>
      </c>
      <c r="B101" s="168" t="s">
        <v>252</v>
      </c>
      <c r="C101" s="169" t="s">
        <v>253</v>
      </c>
      <c r="D101" s="169"/>
      <c r="E101" s="38" t="s">
        <v>194</v>
      </c>
      <c r="F101" s="204"/>
      <c r="G101" s="199" t="s">
        <v>254</v>
      </c>
      <c r="H101" s="163"/>
      <c r="I101" s="185"/>
      <c r="J101" s="192">
        <f t="shared" si="1"/>
        <v>0</v>
      </c>
      <c r="M101" s="165"/>
      <c r="N101" s="165"/>
      <c r="O101" s="166" t="s">
        <v>306</v>
      </c>
      <c r="P101" s="166" t="s">
        <v>207</v>
      </c>
    </row>
    <row r="102" spans="1:16" ht="25.5" hidden="1" customHeight="1" x14ac:dyDescent="0.2">
      <c r="A102" s="33" t="s">
        <v>191</v>
      </c>
      <c r="B102" s="168" t="s">
        <v>252</v>
      </c>
      <c r="C102" s="169" t="s">
        <v>253</v>
      </c>
      <c r="D102" s="169"/>
      <c r="E102" s="38" t="s">
        <v>194</v>
      </c>
      <c r="F102" s="204"/>
      <c r="G102" s="199" t="s">
        <v>254</v>
      </c>
      <c r="H102" s="163"/>
      <c r="I102" s="185"/>
      <c r="J102" s="192">
        <f t="shared" si="1"/>
        <v>0</v>
      </c>
      <c r="M102" s="165"/>
      <c r="N102" s="165"/>
      <c r="O102" s="166" t="s">
        <v>306</v>
      </c>
      <c r="P102" s="166" t="s">
        <v>207</v>
      </c>
    </row>
    <row r="103" spans="1:16" ht="25.5" hidden="1" customHeight="1" x14ac:dyDescent="0.2">
      <c r="A103" s="179" t="s">
        <v>192</v>
      </c>
      <c r="B103" s="168" t="s">
        <v>333</v>
      </c>
      <c r="C103" s="169" t="s">
        <v>334</v>
      </c>
      <c r="D103" s="169"/>
      <c r="E103" s="200" t="s">
        <v>213</v>
      </c>
      <c r="F103" s="184"/>
      <c r="G103" s="199" t="s">
        <v>335</v>
      </c>
      <c r="H103" s="171"/>
      <c r="I103" s="164"/>
      <c r="J103" s="192">
        <f t="shared" si="1"/>
        <v>0</v>
      </c>
      <c r="M103" s="165"/>
      <c r="N103" s="165"/>
      <c r="O103" s="166" t="s">
        <v>306</v>
      </c>
      <c r="P103" s="166" t="s">
        <v>207</v>
      </c>
    </row>
    <row r="104" spans="1:16" ht="25.5" hidden="1" x14ac:dyDescent="0.2">
      <c r="A104" s="142" t="s">
        <v>63</v>
      </c>
      <c r="B104" s="168" t="s">
        <v>256</v>
      </c>
      <c r="C104" s="169" t="s">
        <v>257</v>
      </c>
      <c r="D104" s="169"/>
      <c r="E104" s="38" t="s">
        <v>194</v>
      </c>
      <c r="F104" s="204"/>
      <c r="G104" s="199" t="s">
        <v>258</v>
      </c>
      <c r="H104" s="163"/>
      <c r="I104" s="185"/>
      <c r="J104" s="192">
        <f t="shared" si="1"/>
        <v>0</v>
      </c>
      <c r="M104" s="165"/>
      <c r="N104" s="165"/>
      <c r="O104" s="166" t="s">
        <v>306</v>
      </c>
      <c r="P104" s="166" t="s">
        <v>207</v>
      </c>
    </row>
    <row r="105" spans="1:16" ht="25.5" customHeight="1" x14ac:dyDescent="0.2">
      <c r="A105" s="33" t="s">
        <v>190</v>
      </c>
      <c r="B105" s="168" t="s">
        <v>256</v>
      </c>
      <c r="C105" s="169" t="s">
        <v>257</v>
      </c>
      <c r="D105" s="169"/>
      <c r="E105" s="38" t="s">
        <v>194</v>
      </c>
      <c r="F105" s="204"/>
      <c r="G105" s="199" t="s">
        <v>258</v>
      </c>
      <c r="H105" s="163"/>
      <c r="I105" s="185"/>
      <c r="J105" s="192">
        <f t="shared" si="1"/>
        <v>0</v>
      </c>
      <c r="M105" s="165"/>
      <c r="N105" s="165"/>
      <c r="O105" s="166" t="s">
        <v>306</v>
      </c>
      <c r="P105" s="166" t="s">
        <v>207</v>
      </c>
    </row>
    <row r="106" spans="1:16" ht="25.5" hidden="1" customHeight="1" x14ac:dyDescent="0.2">
      <c r="A106" s="33" t="s">
        <v>191</v>
      </c>
      <c r="B106" s="186" t="s">
        <v>256</v>
      </c>
      <c r="C106" s="169" t="s">
        <v>257</v>
      </c>
      <c r="D106" s="169"/>
      <c r="E106" s="38" t="s">
        <v>194</v>
      </c>
      <c r="F106" s="204"/>
      <c r="G106" s="205" t="s">
        <v>258</v>
      </c>
      <c r="H106" s="163"/>
      <c r="I106" s="185"/>
      <c r="J106" s="192">
        <f t="shared" si="1"/>
        <v>0</v>
      </c>
      <c r="M106" s="165"/>
      <c r="N106" s="165"/>
      <c r="O106" s="166" t="s">
        <v>306</v>
      </c>
      <c r="P106" s="166" t="s">
        <v>207</v>
      </c>
    </row>
    <row r="107" spans="1:16" ht="25.5" hidden="1" customHeight="1" x14ac:dyDescent="0.2">
      <c r="A107" s="179" t="s">
        <v>192</v>
      </c>
      <c r="B107" s="168" t="s">
        <v>336</v>
      </c>
      <c r="C107" s="169" t="s">
        <v>337</v>
      </c>
      <c r="D107" s="169"/>
      <c r="E107" s="200" t="s">
        <v>213</v>
      </c>
      <c r="F107" s="184" t="s">
        <v>328</v>
      </c>
      <c r="G107" s="206" t="s">
        <v>338</v>
      </c>
      <c r="H107" s="171"/>
      <c r="I107" s="164"/>
      <c r="J107" s="192">
        <f t="shared" si="1"/>
        <v>0</v>
      </c>
      <c r="M107" s="165"/>
      <c r="N107" s="165"/>
      <c r="O107" s="166" t="s">
        <v>306</v>
      </c>
      <c r="P107" s="166" t="s">
        <v>207</v>
      </c>
    </row>
    <row r="108" spans="1:16" ht="51" hidden="1" x14ac:dyDescent="0.2">
      <c r="A108" s="142" t="s">
        <v>63</v>
      </c>
      <c r="B108" s="168"/>
      <c r="C108" s="169" t="s">
        <v>339</v>
      </c>
      <c r="D108" s="169"/>
      <c r="E108" s="38" t="s">
        <v>194</v>
      </c>
      <c r="F108" s="184"/>
      <c r="G108" s="205" t="s">
        <v>340</v>
      </c>
      <c r="H108" s="163"/>
      <c r="I108" s="164"/>
      <c r="J108" s="192">
        <f t="shared" si="1"/>
        <v>0</v>
      </c>
      <c r="M108" s="165" t="s">
        <v>341</v>
      </c>
      <c r="N108" s="165"/>
      <c r="O108" s="166" t="s">
        <v>342</v>
      </c>
      <c r="P108" s="166" t="s">
        <v>207</v>
      </c>
    </row>
    <row r="109" spans="1:16" ht="51.75" customHeight="1" x14ac:dyDescent="0.2">
      <c r="A109" s="33" t="s">
        <v>190</v>
      </c>
      <c r="B109" s="168"/>
      <c r="C109" s="169" t="s">
        <v>339</v>
      </c>
      <c r="D109" s="169"/>
      <c r="E109" s="38" t="s">
        <v>194</v>
      </c>
      <c r="F109" s="184"/>
      <c r="G109" s="205" t="s">
        <v>340</v>
      </c>
      <c r="H109" s="163"/>
      <c r="I109" s="164"/>
      <c r="J109" s="192">
        <f t="shared" si="1"/>
        <v>0</v>
      </c>
      <c r="M109" s="165" t="s">
        <v>341</v>
      </c>
      <c r="N109" s="165"/>
      <c r="O109" s="166" t="s">
        <v>342</v>
      </c>
      <c r="P109" s="166" t="s">
        <v>207</v>
      </c>
    </row>
    <row r="110" spans="1:16" ht="51.75" hidden="1" customHeight="1" x14ac:dyDescent="0.2">
      <c r="A110" s="33" t="s">
        <v>191</v>
      </c>
      <c r="B110" s="168"/>
      <c r="C110" s="169" t="s">
        <v>339</v>
      </c>
      <c r="D110" s="169"/>
      <c r="E110" s="38" t="s">
        <v>194</v>
      </c>
      <c r="F110" s="184"/>
      <c r="G110" s="205" t="s">
        <v>340</v>
      </c>
      <c r="H110" s="163"/>
      <c r="I110" s="164"/>
      <c r="J110" s="192">
        <f t="shared" si="1"/>
        <v>0</v>
      </c>
      <c r="M110" s="165" t="s">
        <v>341</v>
      </c>
      <c r="N110" s="165"/>
      <c r="O110" s="166" t="s">
        <v>342</v>
      </c>
      <c r="P110" s="166" t="s">
        <v>207</v>
      </c>
    </row>
    <row r="111" spans="1:16" ht="51.75" hidden="1" customHeight="1" x14ac:dyDescent="0.2">
      <c r="A111" s="179" t="s">
        <v>192</v>
      </c>
      <c r="B111" s="168"/>
      <c r="C111" s="169" t="s">
        <v>343</v>
      </c>
      <c r="D111" s="169"/>
      <c r="E111" s="200" t="s">
        <v>194</v>
      </c>
      <c r="F111" s="184"/>
      <c r="G111" s="207" t="s">
        <v>344</v>
      </c>
      <c r="H111" s="171"/>
      <c r="I111" s="208"/>
      <c r="J111" s="192">
        <f t="shared" si="1"/>
        <v>0</v>
      </c>
      <c r="M111" s="165" t="s">
        <v>341</v>
      </c>
      <c r="N111" s="165"/>
      <c r="O111" s="166" t="s">
        <v>342</v>
      </c>
      <c r="P111" s="166" t="s">
        <v>207</v>
      </c>
    </row>
    <row r="112" spans="1:16" ht="25.5" hidden="1" x14ac:dyDescent="0.2">
      <c r="A112" s="142" t="s">
        <v>63</v>
      </c>
      <c r="B112" s="168"/>
      <c r="C112" s="169" t="s">
        <v>263</v>
      </c>
      <c r="D112" s="169"/>
      <c r="E112" s="38" t="s">
        <v>194</v>
      </c>
      <c r="F112" s="184"/>
      <c r="G112" s="205" t="s">
        <v>264</v>
      </c>
      <c r="H112" s="163"/>
      <c r="I112" s="164"/>
      <c r="J112" s="192">
        <f t="shared" si="1"/>
        <v>0</v>
      </c>
      <c r="M112" s="165" t="s">
        <v>345</v>
      </c>
      <c r="N112" s="165"/>
      <c r="O112" s="166" t="s">
        <v>342</v>
      </c>
      <c r="P112" s="166" t="s">
        <v>207</v>
      </c>
    </row>
    <row r="113" spans="1:49" ht="38.25" customHeight="1" x14ac:dyDescent="0.2">
      <c r="A113" s="33" t="s">
        <v>190</v>
      </c>
      <c r="B113" s="168"/>
      <c r="C113" s="169" t="s">
        <v>263</v>
      </c>
      <c r="D113" s="169"/>
      <c r="E113" s="38" t="s">
        <v>194</v>
      </c>
      <c r="F113" s="184"/>
      <c r="G113" s="205" t="s">
        <v>264</v>
      </c>
      <c r="H113" s="163"/>
      <c r="I113" s="164"/>
      <c r="J113" s="192">
        <f t="shared" si="1"/>
        <v>0</v>
      </c>
      <c r="M113" s="165" t="s">
        <v>345</v>
      </c>
      <c r="N113" s="165"/>
      <c r="O113" s="166" t="s">
        <v>342</v>
      </c>
      <c r="P113" s="166" t="s">
        <v>207</v>
      </c>
    </row>
    <row r="114" spans="1:49" ht="38.25" hidden="1" customHeight="1" x14ac:dyDescent="0.2">
      <c r="A114" s="33" t="s">
        <v>191</v>
      </c>
      <c r="B114" s="168"/>
      <c r="C114" s="169" t="s">
        <v>263</v>
      </c>
      <c r="D114" s="169"/>
      <c r="E114" s="38" t="s">
        <v>194</v>
      </c>
      <c r="F114" s="184"/>
      <c r="G114" s="205" t="s">
        <v>264</v>
      </c>
      <c r="H114" s="163"/>
      <c r="I114" s="164"/>
      <c r="J114" s="192">
        <f t="shared" si="1"/>
        <v>0</v>
      </c>
      <c r="M114" s="165" t="s">
        <v>345</v>
      </c>
      <c r="N114" s="165"/>
      <c r="O114" s="166" t="s">
        <v>342</v>
      </c>
      <c r="P114" s="166" t="s">
        <v>207</v>
      </c>
    </row>
    <row r="115" spans="1:49" ht="38.25" hidden="1" customHeight="1" x14ac:dyDescent="0.2">
      <c r="A115" s="179" t="s">
        <v>192</v>
      </c>
      <c r="B115" s="168"/>
      <c r="C115" s="169" t="s">
        <v>346</v>
      </c>
      <c r="D115" s="169"/>
      <c r="E115" s="38" t="s">
        <v>194</v>
      </c>
      <c r="F115" s="184"/>
      <c r="G115" s="177" t="s">
        <v>347</v>
      </c>
      <c r="H115" s="171"/>
      <c r="I115" s="208"/>
      <c r="J115" s="192">
        <f t="shared" si="1"/>
        <v>0</v>
      </c>
      <c r="M115" s="165" t="s">
        <v>345</v>
      </c>
      <c r="N115" s="165"/>
      <c r="O115" s="166" t="s">
        <v>342</v>
      </c>
      <c r="P115" s="166" t="s">
        <v>207</v>
      </c>
    </row>
    <row r="116" spans="1:49" ht="25.5" hidden="1" x14ac:dyDescent="0.2">
      <c r="A116" s="142" t="s">
        <v>63</v>
      </c>
      <c r="B116" s="209" t="s">
        <v>348</v>
      </c>
      <c r="C116" s="169" t="s">
        <v>349</v>
      </c>
      <c r="D116" s="169"/>
      <c r="E116" s="38" t="s">
        <v>194</v>
      </c>
      <c r="F116" s="204"/>
      <c r="G116" s="205" t="s">
        <v>350</v>
      </c>
      <c r="H116" s="163"/>
      <c r="I116" s="185"/>
      <c r="J116" s="192">
        <f t="shared" si="1"/>
        <v>0</v>
      </c>
      <c r="M116" s="165"/>
      <c r="N116" s="165"/>
      <c r="O116" s="166" t="s">
        <v>351</v>
      </c>
      <c r="P116" s="166" t="s">
        <v>352</v>
      </c>
    </row>
    <row r="117" spans="1:49" ht="25.5" customHeight="1" x14ac:dyDescent="0.2">
      <c r="A117" s="33" t="s">
        <v>190</v>
      </c>
      <c r="B117" s="209" t="s">
        <v>348</v>
      </c>
      <c r="C117" s="169" t="s">
        <v>349</v>
      </c>
      <c r="D117" s="169"/>
      <c r="E117" s="38" t="s">
        <v>194</v>
      </c>
      <c r="F117" s="204"/>
      <c r="G117" s="205" t="s">
        <v>350</v>
      </c>
      <c r="H117" s="163"/>
      <c r="I117" s="185"/>
      <c r="J117" s="192">
        <f t="shared" ref="J117:J127" si="2">IF(H117="Oui",1,IF(H117="Non",0,IF(H117="en grande partie",0.75,IF(H117="Partiellement",0.25,0))))</f>
        <v>0</v>
      </c>
      <c r="M117" s="165"/>
      <c r="N117" s="165"/>
      <c r="O117" s="166" t="s">
        <v>351</v>
      </c>
      <c r="P117" s="166" t="s">
        <v>352</v>
      </c>
    </row>
    <row r="118" spans="1:49" ht="25.5" hidden="1" customHeight="1" x14ac:dyDescent="0.2">
      <c r="A118" s="33" t="s">
        <v>191</v>
      </c>
      <c r="B118" s="209" t="s">
        <v>348</v>
      </c>
      <c r="C118" s="169" t="s">
        <v>349</v>
      </c>
      <c r="D118" s="169"/>
      <c r="E118" s="38" t="s">
        <v>194</v>
      </c>
      <c r="F118" s="204"/>
      <c r="G118" s="205" t="s">
        <v>350</v>
      </c>
      <c r="H118" s="163"/>
      <c r="I118" s="185"/>
      <c r="J118" s="192">
        <f t="shared" si="2"/>
        <v>0</v>
      </c>
      <c r="M118" s="165"/>
      <c r="N118" s="165"/>
      <c r="O118" s="166" t="s">
        <v>351</v>
      </c>
      <c r="P118" s="166" t="s">
        <v>352</v>
      </c>
    </row>
    <row r="119" spans="1:49" ht="25.5" hidden="1" customHeight="1" x14ac:dyDescent="0.2">
      <c r="A119" s="179" t="s">
        <v>192</v>
      </c>
      <c r="B119" s="209" t="s">
        <v>353</v>
      </c>
      <c r="C119" s="174" t="s">
        <v>354</v>
      </c>
      <c r="D119" s="174"/>
      <c r="E119" s="183" t="s">
        <v>213</v>
      </c>
      <c r="F119" s="176"/>
      <c r="G119" s="210" t="s">
        <v>355</v>
      </c>
      <c r="H119" s="171"/>
      <c r="I119" s="164"/>
      <c r="J119" s="192">
        <f t="shared" si="2"/>
        <v>0</v>
      </c>
      <c r="M119" s="165"/>
      <c r="N119" s="165"/>
      <c r="O119" s="166" t="s">
        <v>351</v>
      </c>
      <c r="P119" s="166" t="s">
        <v>352</v>
      </c>
    </row>
    <row r="120" spans="1:49" ht="63.75" hidden="1" x14ac:dyDescent="0.2">
      <c r="A120" s="142" t="s">
        <v>63</v>
      </c>
      <c r="B120" s="211"/>
      <c r="C120" s="169" t="s">
        <v>356</v>
      </c>
      <c r="D120" s="169"/>
      <c r="E120" s="38" t="s">
        <v>194</v>
      </c>
      <c r="F120" s="184"/>
      <c r="G120" s="212" t="s">
        <v>357</v>
      </c>
      <c r="H120" s="163"/>
      <c r="I120" s="164"/>
      <c r="J120" s="192">
        <f t="shared" si="2"/>
        <v>0</v>
      </c>
      <c r="M120" s="165"/>
      <c r="N120" s="165"/>
      <c r="O120" s="166"/>
      <c r="P120" s="166" t="e">
        <v>#N/A</v>
      </c>
    </row>
    <row r="121" spans="1:49" ht="63.75" customHeight="1" x14ac:dyDescent="0.2">
      <c r="A121" s="33" t="s">
        <v>190</v>
      </c>
      <c r="B121" s="211"/>
      <c r="C121" s="169" t="s">
        <v>356</v>
      </c>
      <c r="D121" s="169"/>
      <c r="E121" s="38" t="s">
        <v>194</v>
      </c>
      <c r="F121" s="184"/>
      <c r="G121" s="212" t="s">
        <v>357</v>
      </c>
      <c r="H121" s="163"/>
      <c r="I121" s="164"/>
      <c r="J121" s="192">
        <f t="shared" si="2"/>
        <v>0</v>
      </c>
      <c r="M121" s="165"/>
      <c r="N121" s="165"/>
      <c r="O121" s="166"/>
      <c r="P121" s="166" t="e">
        <v>#N/A</v>
      </c>
    </row>
    <row r="122" spans="1:49" ht="63.75" hidden="1" customHeight="1" x14ac:dyDescent="0.2">
      <c r="A122" s="33" t="s">
        <v>191</v>
      </c>
      <c r="B122" s="211"/>
      <c r="C122" s="169" t="s">
        <v>356</v>
      </c>
      <c r="D122" s="169"/>
      <c r="E122" s="38" t="s">
        <v>194</v>
      </c>
      <c r="F122" s="184"/>
      <c r="G122" s="212" t="s">
        <v>357</v>
      </c>
      <c r="H122" s="163"/>
      <c r="I122" s="164"/>
      <c r="J122" s="192">
        <f t="shared" si="2"/>
        <v>0</v>
      </c>
      <c r="M122" s="165"/>
      <c r="N122" s="165"/>
      <c r="O122" s="166"/>
      <c r="P122" s="166" t="e">
        <v>#N/A</v>
      </c>
    </row>
    <row r="123" spans="1:49" ht="63.75" hidden="1" customHeight="1" x14ac:dyDescent="0.2">
      <c r="A123" s="179" t="s">
        <v>192</v>
      </c>
      <c r="B123" s="172"/>
      <c r="C123" s="174" t="s">
        <v>358</v>
      </c>
      <c r="D123" s="174"/>
      <c r="E123" s="183" t="s">
        <v>213</v>
      </c>
      <c r="F123" s="176"/>
      <c r="G123" s="210" t="s">
        <v>359</v>
      </c>
      <c r="H123" s="171"/>
      <c r="I123" s="164"/>
      <c r="J123" s="192">
        <f t="shared" si="2"/>
        <v>0</v>
      </c>
      <c r="M123" s="165"/>
      <c r="N123" s="165"/>
      <c r="O123" s="166"/>
      <c r="P123" s="166" t="e">
        <v>#N/A</v>
      </c>
    </row>
    <row r="124" spans="1:49" s="42" customFormat="1" ht="153" hidden="1" x14ac:dyDescent="0.2">
      <c r="A124" s="142" t="s">
        <v>63</v>
      </c>
      <c r="B124" s="172"/>
      <c r="C124" s="169" t="s">
        <v>269</v>
      </c>
      <c r="D124" s="169"/>
      <c r="E124" s="38" t="s">
        <v>213</v>
      </c>
      <c r="F124" s="184"/>
      <c r="G124" s="205" t="s">
        <v>270</v>
      </c>
      <c r="H124" s="163"/>
      <c r="I124" s="164"/>
      <c r="J124" s="192">
        <f t="shared" si="2"/>
        <v>0</v>
      </c>
      <c r="K124" s="193"/>
      <c r="L124" s="167"/>
      <c r="M124" s="213" t="s">
        <v>360</v>
      </c>
      <c r="N124" s="213"/>
      <c r="O124" s="214" t="s">
        <v>361</v>
      </c>
      <c r="P124" s="214" t="s">
        <v>207</v>
      </c>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row>
    <row r="125" spans="1:49" s="42" customFormat="1" ht="153" customHeight="1" x14ac:dyDescent="0.2">
      <c r="A125" s="42" t="s">
        <v>190</v>
      </c>
      <c r="B125" s="172"/>
      <c r="C125" s="169" t="s">
        <v>269</v>
      </c>
      <c r="D125" s="169"/>
      <c r="E125" s="38" t="s">
        <v>213</v>
      </c>
      <c r="F125" s="184"/>
      <c r="G125" s="205" t="s">
        <v>270</v>
      </c>
      <c r="H125" s="163"/>
      <c r="I125" s="164"/>
      <c r="J125" s="192">
        <f t="shared" si="2"/>
        <v>0</v>
      </c>
      <c r="K125" s="193"/>
      <c r="L125" s="167"/>
      <c r="M125" s="213" t="s">
        <v>362</v>
      </c>
      <c r="N125" s="213"/>
      <c r="O125" s="214" t="s">
        <v>361</v>
      </c>
      <c r="P125" s="214" t="s">
        <v>207</v>
      </c>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row>
    <row r="126" spans="1:49" s="42" customFormat="1" ht="153" hidden="1" customHeight="1" x14ac:dyDescent="0.2">
      <c r="A126" s="42" t="s">
        <v>191</v>
      </c>
      <c r="B126" s="172"/>
      <c r="C126" s="169" t="s">
        <v>269</v>
      </c>
      <c r="D126" s="169"/>
      <c r="E126" s="38" t="s">
        <v>213</v>
      </c>
      <c r="F126" s="184"/>
      <c r="G126" s="205" t="s">
        <v>270</v>
      </c>
      <c r="H126" s="163"/>
      <c r="I126" s="164"/>
      <c r="J126" s="192">
        <f t="shared" si="2"/>
        <v>0</v>
      </c>
      <c r="K126" s="193"/>
      <c r="L126" s="167"/>
      <c r="M126" s="213" t="s">
        <v>363</v>
      </c>
      <c r="N126" s="213"/>
      <c r="O126" s="214" t="s">
        <v>361</v>
      </c>
      <c r="P126" s="214" t="s">
        <v>207</v>
      </c>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row>
    <row r="127" spans="1:49" s="42" customFormat="1" ht="153" hidden="1" customHeight="1" x14ac:dyDescent="0.2">
      <c r="A127" s="179" t="s">
        <v>192</v>
      </c>
      <c r="B127" s="168" t="s">
        <v>364</v>
      </c>
      <c r="C127" s="174" t="s">
        <v>365</v>
      </c>
      <c r="D127" s="174"/>
      <c r="E127" s="183" t="s">
        <v>213</v>
      </c>
      <c r="F127" s="176"/>
      <c r="G127" s="177" t="s">
        <v>366</v>
      </c>
      <c r="H127" s="171"/>
      <c r="I127" s="164"/>
      <c r="J127" s="192">
        <f t="shared" si="2"/>
        <v>0</v>
      </c>
      <c r="K127" s="193"/>
      <c r="L127" s="167"/>
      <c r="M127" s="213" t="s">
        <v>367</v>
      </c>
      <c r="N127" s="213"/>
      <c r="O127" s="214" t="s">
        <v>361</v>
      </c>
      <c r="P127" s="214" t="s">
        <v>207</v>
      </c>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row>
    <row r="128" spans="1:49" hidden="1" x14ac:dyDescent="0.2">
      <c r="A128" s="142" t="s">
        <v>63</v>
      </c>
      <c r="B128" s="154" t="s">
        <v>368</v>
      </c>
      <c r="C128" s="155" t="s">
        <v>369</v>
      </c>
      <c r="D128" s="155"/>
      <c r="E128" s="34"/>
      <c r="F128" s="36"/>
      <c r="G128" s="215"/>
      <c r="H128" s="157"/>
      <c r="I128" s="36"/>
      <c r="J128" s="187"/>
      <c r="K128" s="158">
        <f>COUNTA($G$132:$G$155)-COUNTIF($H$132:$H$155,"NA")-COUNTIF($H$132:$H$155,"")</f>
        <v>-1</v>
      </c>
      <c r="M128" s="36"/>
      <c r="N128" s="36"/>
      <c r="O128" s="36"/>
      <c r="P128" s="36" t="e">
        <v>#N/A</v>
      </c>
    </row>
    <row r="129" spans="1:49" ht="15" customHeight="1" x14ac:dyDescent="0.2">
      <c r="A129" s="33" t="s">
        <v>190</v>
      </c>
      <c r="B129" s="154" t="s">
        <v>368</v>
      </c>
      <c r="C129" s="155" t="s">
        <v>369</v>
      </c>
      <c r="D129" s="155"/>
      <c r="E129" s="34"/>
      <c r="F129" s="36"/>
      <c r="G129" s="215"/>
      <c r="H129" s="157"/>
      <c r="I129" s="36"/>
      <c r="J129" s="187"/>
      <c r="K129" s="158">
        <f>COUNTA($G$132:$G$155)-COUNTIF($H$132:$H$155,"NA")-COUNTIF($H$132:$H$155,"")</f>
        <v>-1</v>
      </c>
      <c r="M129" s="36"/>
      <c r="N129" s="36"/>
      <c r="O129" s="36"/>
      <c r="P129" s="36" t="e">
        <v>#N/A</v>
      </c>
    </row>
    <row r="130" spans="1:49" ht="15" hidden="1" customHeight="1" x14ac:dyDescent="0.2">
      <c r="A130" s="33" t="s">
        <v>191</v>
      </c>
      <c r="B130" s="154" t="s">
        <v>368</v>
      </c>
      <c r="C130" s="155" t="s">
        <v>369</v>
      </c>
      <c r="D130" s="155"/>
      <c r="E130" s="34"/>
      <c r="F130" s="36"/>
      <c r="G130" s="215"/>
      <c r="H130" s="157"/>
      <c r="I130" s="36"/>
      <c r="J130" s="187"/>
      <c r="K130" s="158">
        <f>COUNTA($G$132:$G$155)-COUNTIF($H$132:$H$155,"NA")-COUNTIF($H$132:$H$155,"")</f>
        <v>-1</v>
      </c>
      <c r="M130" s="36"/>
      <c r="N130" s="36"/>
      <c r="O130" s="36"/>
      <c r="P130" s="36" t="e">
        <v>#N/A</v>
      </c>
    </row>
    <row r="131" spans="1:49" ht="15" hidden="1" customHeight="1" x14ac:dyDescent="0.2">
      <c r="A131" s="179" t="s">
        <v>192</v>
      </c>
      <c r="B131" s="147" t="s">
        <v>370</v>
      </c>
      <c r="C131" s="148" t="s">
        <v>371</v>
      </c>
      <c r="D131" s="148"/>
      <c r="E131" s="216" t="s">
        <v>213</v>
      </c>
      <c r="F131" s="150" t="s">
        <v>328</v>
      </c>
      <c r="G131" s="217" t="s">
        <v>372</v>
      </c>
      <c r="H131" s="152"/>
      <c r="I131" s="218"/>
      <c r="J131" s="187"/>
      <c r="K131" s="158">
        <f>COUNTA($G$132:$G$155)-COUNTIF($H$132:$H$155,"NA")-COUNTIF($H$132:$H$155,"")</f>
        <v>-1</v>
      </c>
      <c r="M131" s="36"/>
      <c r="N131" s="36"/>
      <c r="O131" s="36"/>
      <c r="P131" s="36" t="e">
        <v>#N/A</v>
      </c>
    </row>
    <row r="132" spans="1:49" s="42" customFormat="1" ht="25.5" hidden="1" x14ac:dyDescent="0.2">
      <c r="A132" s="142" t="s">
        <v>63</v>
      </c>
      <c r="B132" s="186" t="s">
        <v>273</v>
      </c>
      <c r="C132" s="169" t="s">
        <v>274</v>
      </c>
      <c r="D132" s="169"/>
      <c r="E132" s="38" t="s">
        <v>194</v>
      </c>
      <c r="F132" s="194"/>
      <c r="G132" s="185" t="s">
        <v>275</v>
      </c>
      <c r="H132" s="163"/>
      <c r="I132" s="196"/>
      <c r="J132" s="219">
        <f t="shared" ref="J132:J155" si="3">IF(H132="Oui",1,IF(H132="Non",0,IF(H132="en grande partie",0.75,IF(H132="Partiellement",0.25,0))))</f>
        <v>0</v>
      </c>
      <c r="K132" s="167"/>
      <c r="L132" s="167"/>
      <c r="M132" s="220" t="s">
        <v>373</v>
      </c>
      <c r="N132" s="220"/>
      <c r="O132" s="166" t="s">
        <v>374</v>
      </c>
      <c r="P132" s="166" t="s">
        <v>207</v>
      </c>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row>
    <row r="133" spans="1:49" s="42" customFormat="1" ht="25.5" customHeight="1" x14ac:dyDescent="0.2">
      <c r="A133" s="33" t="s">
        <v>190</v>
      </c>
      <c r="B133" s="186" t="s">
        <v>273</v>
      </c>
      <c r="C133" s="169" t="s">
        <v>274</v>
      </c>
      <c r="D133" s="169"/>
      <c r="E133" s="38" t="s">
        <v>194</v>
      </c>
      <c r="F133" s="194"/>
      <c r="G133" s="185" t="s">
        <v>275</v>
      </c>
      <c r="H133" s="163"/>
      <c r="I133" s="196"/>
      <c r="J133" s="219">
        <f t="shared" si="3"/>
        <v>0</v>
      </c>
      <c r="K133" s="167"/>
      <c r="L133" s="167"/>
      <c r="M133" s="220" t="s">
        <v>373</v>
      </c>
      <c r="N133" s="220"/>
      <c r="O133" s="166" t="s">
        <v>374</v>
      </c>
      <c r="P133" s="166" t="s">
        <v>207</v>
      </c>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row>
    <row r="134" spans="1:49" s="42" customFormat="1" ht="25.5" hidden="1" customHeight="1" x14ac:dyDescent="0.2">
      <c r="A134" s="33" t="s">
        <v>191</v>
      </c>
      <c r="B134" s="186" t="s">
        <v>273</v>
      </c>
      <c r="C134" s="169" t="s">
        <v>274</v>
      </c>
      <c r="D134" s="169"/>
      <c r="E134" s="38" t="s">
        <v>194</v>
      </c>
      <c r="F134" s="194"/>
      <c r="G134" s="185" t="s">
        <v>275</v>
      </c>
      <c r="H134" s="163"/>
      <c r="I134" s="196"/>
      <c r="J134" s="219">
        <f t="shared" si="3"/>
        <v>0</v>
      </c>
      <c r="K134" s="167"/>
      <c r="L134" s="167"/>
      <c r="M134" s="220" t="s">
        <v>373</v>
      </c>
      <c r="N134" s="220"/>
      <c r="O134" s="166" t="s">
        <v>374</v>
      </c>
      <c r="P134" s="166" t="s">
        <v>207</v>
      </c>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row>
    <row r="135" spans="1:49" s="42" customFormat="1" ht="25.5" hidden="1" customHeight="1" x14ac:dyDescent="0.2">
      <c r="A135" s="179" t="s">
        <v>192</v>
      </c>
      <c r="B135" s="168" t="s">
        <v>375</v>
      </c>
      <c r="C135" s="169" t="s">
        <v>376</v>
      </c>
      <c r="D135" s="169"/>
      <c r="E135" s="221" t="s">
        <v>213</v>
      </c>
      <c r="F135" s="184" t="s">
        <v>328</v>
      </c>
      <c r="G135" s="203" t="s">
        <v>377</v>
      </c>
      <c r="H135" s="171"/>
      <c r="I135" s="208"/>
      <c r="J135" s="219">
        <f t="shared" si="3"/>
        <v>0</v>
      </c>
      <c r="K135" s="167"/>
      <c r="L135" s="167"/>
      <c r="M135" s="220" t="s">
        <v>373</v>
      </c>
      <c r="N135" s="220"/>
      <c r="O135" s="166" t="s">
        <v>374</v>
      </c>
      <c r="P135" s="166" t="s">
        <v>207</v>
      </c>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row>
    <row r="136" spans="1:49" s="42" customFormat="1" ht="25.5" hidden="1" x14ac:dyDescent="0.2">
      <c r="A136" s="142" t="s">
        <v>63</v>
      </c>
      <c r="B136" s="186" t="s">
        <v>378</v>
      </c>
      <c r="C136" s="169" t="s">
        <v>379</v>
      </c>
      <c r="D136" s="169"/>
      <c r="E136" s="38" t="s">
        <v>194</v>
      </c>
      <c r="F136" s="194"/>
      <c r="G136" s="222" t="s">
        <v>380</v>
      </c>
      <c r="H136" s="163"/>
      <c r="I136" s="196"/>
      <c r="J136" s="219">
        <f t="shared" si="3"/>
        <v>0</v>
      </c>
      <c r="K136" s="167"/>
      <c r="L136" s="167"/>
      <c r="M136" s="165"/>
      <c r="N136" s="165"/>
      <c r="O136" s="166" t="s">
        <v>374</v>
      </c>
      <c r="P136" s="166" t="s">
        <v>207</v>
      </c>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row>
    <row r="137" spans="1:49" s="42" customFormat="1" ht="38.25" customHeight="1" x14ac:dyDescent="0.2">
      <c r="A137" s="33" t="s">
        <v>190</v>
      </c>
      <c r="B137" s="186" t="s">
        <v>378</v>
      </c>
      <c r="C137" s="169" t="s">
        <v>379</v>
      </c>
      <c r="D137" s="169"/>
      <c r="E137" s="38" t="s">
        <v>194</v>
      </c>
      <c r="F137" s="194"/>
      <c r="G137" s="222" t="s">
        <v>380</v>
      </c>
      <c r="H137" s="163"/>
      <c r="I137" s="196"/>
      <c r="J137" s="219">
        <f t="shared" si="3"/>
        <v>0</v>
      </c>
      <c r="K137" s="167"/>
      <c r="L137" s="167"/>
      <c r="M137" s="165"/>
      <c r="N137" s="165"/>
      <c r="O137" s="166" t="s">
        <v>374</v>
      </c>
      <c r="P137" s="166" t="s">
        <v>207</v>
      </c>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row>
    <row r="138" spans="1:49" s="42" customFormat="1" ht="38.25" hidden="1" customHeight="1" x14ac:dyDescent="0.2">
      <c r="A138" s="33" t="s">
        <v>191</v>
      </c>
      <c r="B138" s="186" t="s">
        <v>378</v>
      </c>
      <c r="C138" s="169" t="s">
        <v>379</v>
      </c>
      <c r="D138" s="169"/>
      <c r="E138" s="38" t="s">
        <v>194</v>
      </c>
      <c r="F138" s="194"/>
      <c r="G138" s="222" t="s">
        <v>380</v>
      </c>
      <c r="H138" s="163"/>
      <c r="I138" s="196"/>
      <c r="J138" s="219">
        <f t="shared" si="3"/>
        <v>0</v>
      </c>
      <c r="K138" s="167"/>
      <c r="L138" s="167"/>
      <c r="M138" s="165"/>
      <c r="N138" s="165"/>
      <c r="O138" s="166" t="s">
        <v>374</v>
      </c>
      <c r="P138" s="166" t="s">
        <v>207</v>
      </c>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row>
    <row r="139" spans="1:49" s="42" customFormat="1" ht="38.25" hidden="1" customHeight="1" x14ac:dyDescent="0.2">
      <c r="A139" s="33" t="s">
        <v>192</v>
      </c>
      <c r="B139" s="223" t="s">
        <v>188</v>
      </c>
      <c r="C139" s="224" t="s">
        <v>189</v>
      </c>
      <c r="D139" s="224"/>
      <c r="E139" s="225"/>
      <c r="F139" s="225"/>
      <c r="G139" s="225"/>
      <c r="H139" s="226"/>
      <c r="I139" s="225"/>
      <c r="J139" s="219">
        <f t="shared" si="3"/>
        <v>0</v>
      </c>
      <c r="K139" s="167"/>
      <c r="L139" s="167"/>
      <c r="M139" s="165"/>
      <c r="N139" s="165"/>
      <c r="O139" s="166" t="s">
        <v>374</v>
      </c>
      <c r="P139" s="166" t="s">
        <v>207</v>
      </c>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row>
    <row r="140" spans="1:49" s="42" customFormat="1" ht="25.5" hidden="1" x14ac:dyDescent="0.2">
      <c r="A140" s="142" t="s">
        <v>63</v>
      </c>
      <c r="B140" s="186"/>
      <c r="C140" s="169" t="s">
        <v>381</v>
      </c>
      <c r="D140" s="169"/>
      <c r="E140" s="38" t="s">
        <v>194</v>
      </c>
      <c r="F140" s="194"/>
      <c r="G140" s="222" t="s">
        <v>382</v>
      </c>
      <c r="H140" s="163"/>
      <c r="I140" s="196"/>
      <c r="J140" s="219">
        <f t="shared" si="3"/>
        <v>0</v>
      </c>
      <c r="K140" s="167"/>
      <c r="L140" s="167"/>
      <c r="M140" s="165"/>
      <c r="N140" s="165"/>
      <c r="O140" s="166"/>
      <c r="P140" s="166" t="e">
        <v>#N/A</v>
      </c>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row>
    <row r="141" spans="1:49" s="42" customFormat="1" ht="25.5" customHeight="1" x14ac:dyDescent="0.2">
      <c r="A141" s="33" t="s">
        <v>190</v>
      </c>
      <c r="B141" s="186"/>
      <c r="C141" s="169" t="s">
        <v>381</v>
      </c>
      <c r="D141" s="169"/>
      <c r="E141" s="38" t="s">
        <v>194</v>
      </c>
      <c r="F141" s="194"/>
      <c r="G141" s="222" t="s">
        <v>382</v>
      </c>
      <c r="H141" s="163"/>
      <c r="I141" s="196"/>
      <c r="J141" s="219">
        <f t="shared" si="3"/>
        <v>0</v>
      </c>
      <c r="K141" s="167"/>
      <c r="L141" s="167"/>
      <c r="M141" s="165"/>
      <c r="N141" s="165"/>
      <c r="O141" s="166"/>
      <c r="P141" s="166" t="e">
        <v>#N/A</v>
      </c>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row>
    <row r="142" spans="1:49" s="42" customFormat="1" ht="25.5" hidden="1" customHeight="1" x14ac:dyDescent="0.2">
      <c r="A142" s="33" t="s">
        <v>191</v>
      </c>
      <c r="B142" s="186"/>
      <c r="C142" s="169" t="s">
        <v>381</v>
      </c>
      <c r="D142" s="169"/>
      <c r="E142" s="38" t="s">
        <v>194</v>
      </c>
      <c r="F142" s="194"/>
      <c r="G142" s="222" t="s">
        <v>382</v>
      </c>
      <c r="H142" s="163"/>
      <c r="I142" s="196"/>
      <c r="J142" s="219">
        <f t="shared" si="3"/>
        <v>0</v>
      </c>
      <c r="K142" s="167"/>
      <c r="L142" s="167"/>
      <c r="M142" s="165"/>
      <c r="N142" s="165"/>
      <c r="O142" s="166"/>
      <c r="P142" s="166" t="e">
        <v>#N/A</v>
      </c>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row>
    <row r="143" spans="1:49" s="42" customFormat="1" ht="25.5" hidden="1" customHeight="1" x14ac:dyDescent="0.2">
      <c r="A143" s="33" t="s">
        <v>192</v>
      </c>
      <c r="B143" s="227" t="s">
        <v>196</v>
      </c>
      <c r="C143" s="228" t="s">
        <v>197</v>
      </c>
      <c r="D143" s="228"/>
      <c r="E143" s="229"/>
      <c r="F143" s="229"/>
      <c r="G143" s="230"/>
      <c r="H143" s="231"/>
      <c r="I143" s="229"/>
      <c r="J143" s="219">
        <f t="shared" si="3"/>
        <v>0</v>
      </c>
      <c r="K143" s="167"/>
      <c r="L143" s="167"/>
      <c r="M143" s="165"/>
      <c r="N143" s="165"/>
      <c r="O143" s="166"/>
      <c r="P143" s="166" t="e">
        <v>#N/A</v>
      </c>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row>
    <row r="144" spans="1:49" s="42" customFormat="1" ht="102" hidden="1" x14ac:dyDescent="0.2">
      <c r="A144" s="142" t="s">
        <v>63</v>
      </c>
      <c r="B144" s="186" t="s">
        <v>277</v>
      </c>
      <c r="C144" s="169" t="s">
        <v>278</v>
      </c>
      <c r="D144" s="169"/>
      <c r="E144" s="38" t="s">
        <v>194</v>
      </c>
      <c r="F144" s="194"/>
      <c r="G144" s="222" t="s">
        <v>279</v>
      </c>
      <c r="H144" s="163"/>
      <c r="I144" s="196"/>
      <c r="J144" s="219">
        <f t="shared" si="3"/>
        <v>0</v>
      </c>
      <c r="K144" s="167"/>
      <c r="L144" s="167"/>
      <c r="M144" s="178" t="s">
        <v>383</v>
      </c>
      <c r="N144" s="178"/>
      <c r="O144" s="166" t="s">
        <v>374</v>
      </c>
      <c r="P144" s="166" t="s">
        <v>207</v>
      </c>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row>
    <row r="145" spans="1:49" s="42" customFormat="1" ht="102" customHeight="1" x14ac:dyDescent="0.2">
      <c r="A145" s="33" t="s">
        <v>190</v>
      </c>
      <c r="B145" s="186" t="s">
        <v>277</v>
      </c>
      <c r="C145" s="169" t="s">
        <v>278</v>
      </c>
      <c r="D145" s="169"/>
      <c r="E145" s="39" t="s">
        <v>194</v>
      </c>
      <c r="F145" s="194"/>
      <c r="G145" s="222" t="s">
        <v>279</v>
      </c>
      <c r="H145" s="163"/>
      <c r="I145" s="196"/>
      <c r="J145" s="219">
        <f t="shared" si="3"/>
        <v>0</v>
      </c>
      <c r="K145" s="167"/>
      <c r="L145" s="167"/>
      <c r="M145" s="178" t="s">
        <v>383</v>
      </c>
      <c r="N145" s="178"/>
      <c r="O145" s="166" t="s">
        <v>374</v>
      </c>
      <c r="P145" s="166" t="s">
        <v>207</v>
      </c>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row>
    <row r="146" spans="1:49" s="42" customFormat="1" ht="102" hidden="1" customHeight="1" x14ac:dyDescent="0.2">
      <c r="A146" s="33" t="s">
        <v>191</v>
      </c>
      <c r="B146" s="186" t="s">
        <v>277</v>
      </c>
      <c r="C146" s="169" t="s">
        <v>278</v>
      </c>
      <c r="D146" s="169"/>
      <c r="E146" s="39" t="s">
        <v>194</v>
      </c>
      <c r="F146" s="194"/>
      <c r="G146" s="222" t="s">
        <v>279</v>
      </c>
      <c r="H146" s="163"/>
      <c r="I146" s="196"/>
      <c r="J146" s="219">
        <f t="shared" si="3"/>
        <v>0</v>
      </c>
      <c r="K146" s="167"/>
      <c r="L146" s="167"/>
      <c r="M146" s="178" t="s">
        <v>383</v>
      </c>
      <c r="N146" s="178"/>
      <c r="O146" s="166" t="s">
        <v>374</v>
      </c>
      <c r="P146" s="166" t="s">
        <v>207</v>
      </c>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row>
    <row r="147" spans="1:49" s="42" customFormat="1" ht="102" hidden="1" customHeight="1" x14ac:dyDescent="0.2">
      <c r="A147" s="33" t="s">
        <v>192</v>
      </c>
      <c r="B147" s="160" t="s">
        <v>201</v>
      </c>
      <c r="C147" s="174" t="s">
        <v>202</v>
      </c>
      <c r="D147" s="174"/>
      <c r="E147" s="175" t="s">
        <v>194</v>
      </c>
      <c r="F147" s="175" t="s">
        <v>203</v>
      </c>
      <c r="G147" s="170" t="s">
        <v>204</v>
      </c>
      <c r="H147" s="163" t="s">
        <v>2</v>
      </c>
      <c r="I147" s="164"/>
      <c r="J147" s="219">
        <f t="shared" si="3"/>
        <v>1</v>
      </c>
      <c r="K147" s="167"/>
      <c r="L147" s="167"/>
      <c r="M147" s="178" t="s">
        <v>383</v>
      </c>
      <c r="N147" s="178"/>
      <c r="O147" s="166" t="s">
        <v>374</v>
      </c>
      <c r="P147" s="166" t="s">
        <v>207</v>
      </c>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row>
    <row r="148" spans="1:49" s="42" customFormat="1" ht="25.5" hidden="1" x14ac:dyDescent="0.2">
      <c r="A148" s="142" t="s">
        <v>63</v>
      </c>
      <c r="B148" s="168" t="s">
        <v>280</v>
      </c>
      <c r="C148" s="169" t="s">
        <v>281</v>
      </c>
      <c r="D148" s="169"/>
      <c r="E148" s="39" t="s">
        <v>213</v>
      </c>
      <c r="F148" s="184"/>
      <c r="G148" s="199" t="s">
        <v>282</v>
      </c>
      <c r="H148" s="163"/>
      <c r="I148" s="164"/>
      <c r="J148" s="219">
        <f t="shared" si="3"/>
        <v>0</v>
      </c>
      <c r="K148" s="193"/>
      <c r="L148" s="167"/>
      <c r="M148" s="165"/>
      <c r="N148" s="165"/>
      <c r="O148" s="166" t="s">
        <v>384</v>
      </c>
      <c r="P148" s="166" t="s">
        <v>207</v>
      </c>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row>
    <row r="149" spans="1:49" s="42" customFormat="1" ht="25.5" customHeight="1" x14ac:dyDescent="0.2">
      <c r="A149" s="42" t="s">
        <v>190</v>
      </c>
      <c r="B149" s="168" t="s">
        <v>280</v>
      </c>
      <c r="C149" s="169" t="s">
        <v>281</v>
      </c>
      <c r="D149" s="169"/>
      <c r="E149" s="39" t="s">
        <v>213</v>
      </c>
      <c r="F149" s="184"/>
      <c r="G149" s="199" t="s">
        <v>282</v>
      </c>
      <c r="H149" s="163"/>
      <c r="I149" s="164"/>
      <c r="J149" s="219">
        <f t="shared" si="3"/>
        <v>0</v>
      </c>
      <c r="K149" s="193"/>
      <c r="L149" s="167"/>
      <c r="M149" s="165"/>
      <c r="N149" s="165"/>
      <c r="O149" s="166" t="s">
        <v>384</v>
      </c>
      <c r="P149" s="166" t="s">
        <v>207</v>
      </c>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row>
    <row r="150" spans="1:49" s="42" customFormat="1" ht="25.5" hidden="1" customHeight="1" x14ac:dyDescent="0.2">
      <c r="A150" s="42" t="s">
        <v>191</v>
      </c>
      <c r="B150" s="168" t="s">
        <v>280</v>
      </c>
      <c r="C150" s="169" t="s">
        <v>281</v>
      </c>
      <c r="D150" s="169"/>
      <c r="E150" s="39" t="s">
        <v>213</v>
      </c>
      <c r="F150" s="184"/>
      <c r="G150" s="199" t="s">
        <v>282</v>
      </c>
      <c r="H150" s="163"/>
      <c r="I150" s="164"/>
      <c r="J150" s="219">
        <f t="shared" si="3"/>
        <v>0</v>
      </c>
      <c r="K150" s="193"/>
      <c r="L150" s="167"/>
      <c r="M150" s="165"/>
      <c r="N150" s="165"/>
      <c r="O150" s="166" t="s">
        <v>384</v>
      </c>
      <c r="P150" s="166" t="s">
        <v>207</v>
      </c>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row>
    <row r="151" spans="1:49" s="42" customFormat="1" ht="25.5" hidden="1" customHeight="1" x14ac:dyDescent="0.2">
      <c r="A151" s="33" t="s">
        <v>192</v>
      </c>
      <c r="B151" s="172"/>
      <c r="C151" s="161" t="s">
        <v>212</v>
      </c>
      <c r="D151" s="161"/>
      <c r="E151" s="38" t="s">
        <v>213</v>
      </c>
      <c r="F151" s="38" t="s">
        <v>214</v>
      </c>
      <c r="G151" s="162" t="s">
        <v>215</v>
      </c>
      <c r="H151" s="163"/>
      <c r="I151" s="164"/>
      <c r="J151" s="219">
        <f t="shared" si="3"/>
        <v>0</v>
      </c>
      <c r="K151" s="193"/>
      <c r="L151" s="167"/>
      <c r="M151" s="165"/>
      <c r="N151" s="165"/>
      <c r="O151" s="166" t="s">
        <v>384</v>
      </c>
      <c r="P151" s="166" t="s">
        <v>207</v>
      </c>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row>
    <row r="152" spans="1:49" hidden="1" x14ac:dyDescent="0.2">
      <c r="A152" s="142" t="s">
        <v>63</v>
      </c>
      <c r="B152" s="50" t="s">
        <v>286</v>
      </c>
      <c r="C152" s="169" t="s">
        <v>287</v>
      </c>
      <c r="D152" s="169"/>
      <c r="E152" s="39" t="s">
        <v>199</v>
      </c>
      <c r="F152" s="164"/>
      <c r="G152" s="199" t="s">
        <v>288</v>
      </c>
      <c r="H152" s="163"/>
      <c r="I152" s="164"/>
      <c r="J152" s="219">
        <f t="shared" si="3"/>
        <v>0</v>
      </c>
      <c r="K152" s="232"/>
      <c r="L152" s="232"/>
      <c r="M152" s="233"/>
      <c r="N152" s="233"/>
      <c r="O152" s="166" t="s">
        <v>385</v>
      </c>
      <c r="P152" s="166" t="s">
        <v>352</v>
      </c>
    </row>
    <row r="153" spans="1:49" ht="15" customHeight="1" x14ac:dyDescent="0.2">
      <c r="A153" s="33" t="s">
        <v>190</v>
      </c>
      <c r="B153" s="50" t="s">
        <v>286</v>
      </c>
      <c r="C153" s="169" t="s">
        <v>287</v>
      </c>
      <c r="D153" s="169"/>
      <c r="E153" s="39" t="s">
        <v>199</v>
      </c>
      <c r="F153" s="164"/>
      <c r="G153" s="199" t="s">
        <v>288</v>
      </c>
      <c r="H153" s="163"/>
      <c r="I153" s="164"/>
      <c r="J153" s="219">
        <f t="shared" si="3"/>
        <v>0</v>
      </c>
      <c r="K153" s="232"/>
      <c r="L153" s="232"/>
      <c r="M153" s="233"/>
      <c r="N153" s="233"/>
      <c r="O153" s="166" t="s">
        <v>385</v>
      </c>
      <c r="P153" s="166" t="s">
        <v>352</v>
      </c>
    </row>
    <row r="154" spans="1:49" ht="15" hidden="1" customHeight="1" x14ac:dyDescent="0.2">
      <c r="A154" s="33" t="s">
        <v>191</v>
      </c>
      <c r="B154" s="50" t="s">
        <v>286</v>
      </c>
      <c r="C154" s="169" t="s">
        <v>287</v>
      </c>
      <c r="D154" s="169"/>
      <c r="E154" s="39" t="s">
        <v>199</v>
      </c>
      <c r="F154" s="164"/>
      <c r="G154" s="199" t="s">
        <v>288</v>
      </c>
      <c r="H154" s="163"/>
      <c r="I154" s="164"/>
      <c r="J154" s="219">
        <f t="shared" si="3"/>
        <v>0</v>
      </c>
      <c r="K154" s="232"/>
      <c r="L154" s="232"/>
      <c r="M154" s="233"/>
      <c r="N154" s="233"/>
      <c r="O154" s="166" t="s">
        <v>385</v>
      </c>
      <c r="P154" s="166" t="s">
        <v>352</v>
      </c>
    </row>
    <row r="155" spans="1:49" ht="15" hidden="1" customHeight="1" x14ac:dyDescent="0.2">
      <c r="A155" s="33" t="s">
        <v>192</v>
      </c>
      <c r="B155" s="234" t="s">
        <v>224</v>
      </c>
      <c r="C155" s="161" t="s">
        <v>225</v>
      </c>
      <c r="D155" s="161"/>
      <c r="E155" s="38" t="s">
        <v>213</v>
      </c>
      <c r="F155" s="38" t="s">
        <v>226</v>
      </c>
      <c r="G155" s="162" t="s">
        <v>227</v>
      </c>
      <c r="H155" s="163"/>
      <c r="I155" s="208" t="s">
        <v>386</v>
      </c>
      <c r="J155" s="219">
        <f t="shared" si="3"/>
        <v>0</v>
      </c>
      <c r="K155" s="232"/>
      <c r="L155" s="232"/>
      <c r="M155" s="233"/>
      <c r="N155" s="233"/>
      <c r="O155" s="166" t="s">
        <v>385</v>
      </c>
      <c r="P155" s="166" t="s">
        <v>352</v>
      </c>
    </row>
    <row r="156" spans="1:49" hidden="1" x14ac:dyDescent="0.2">
      <c r="A156" s="142" t="s">
        <v>63</v>
      </c>
      <c r="B156" s="143" t="s">
        <v>387</v>
      </c>
      <c r="C156" s="144" t="s">
        <v>388</v>
      </c>
      <c r="D156" s="144"/>
      <c r="E156" s="30"/>
      <c r="F156" s="32"/>
      <c r="G156" s="32"/>
      <c r="H156" s="145"/>
      <c r="I156" s="32"/>
      <c r="L156" s="128">
        <f>COUNTA($G$164:$G$187)-COUNTIF($H$164:$H$187,"NA")-COUNTIF($H$164:$H$187,"")+COUNTA($G$192:$G$219)-COUNTIF($H$192:$H$219,"NA")-COUNTIF($H$192:$H$219,"")</f>
        <v>4</v>
      </c>
      <c r="M156" s="32"/>
      <c r="N156" s="32"/>
      <c r="O156" s="32"/>
      <c r="P156" s="32" t="e">
        <v>#N/A</v>
      </c>
    </row>
    <row r="157" spans="1:49" ht="15" customHeight="1" x14ac:dyDescent="0.2">
      <c r="A157" s="33" t="s">
        <v>190</v>
      </c>
      <c r="B157" s="143" t="s">
        <v>387</v>
      </c>
      <c r="C157" s="144" t="s">
        <v>388</v>
      </c>
      <c r="D157" s="144"/>
      <c r="E157" s="30"/>
      <c r="F157" s="32"/>
      <c r="G157" s="32"/>
      <c r="H157" s="145"/>
      <c r="I157" s="32"/>
      <c r="L157" s="128">
        <f>COUNTA($G$164:$G$187)-COUNTIF($H$164:$H$187,"NA")-COUNTIF($H$164:$H$187,"")+COUNTA($G$192:$G$219)-COUNTIF($H$192:$H$219,"NA")-COUNTIF($H$192:$H$219,"")</f>
        <v>4</v>
      </c>
      <c r="M157" s="32"/>
      <c r="N157" s="32"/>
      <c r="O157" s="32"/>
      <c r="P157" s="32" t="e">
        <v>#N/A</v>
      </c>
    </row>
    <row r="158" spans="1:49" ht="15" hidden="1" customHeight="1" x14ac:dyDescent="0.2">
      <c r="A158" s="33" t="s">
        <v>191</v>
      </c>
      <c r="B158" s="143" t="s">
        <v>387</v>
      </c>
      <c r="C158" s="144" t="s">
        <v>388</v>
      </c>
      <c r="D158" s="144"/>
      <c r="E158" s="30"/>
      <c r="F158" s="32"/>
      <c r="G158" s="32"/>
      <c r="H158" s="145"/>
      <c r="I158" s="32"/>
      <c r="L158" s="128">
        <f>COUNTA($G$164:$G$187)-COUNTIF($H$164:$H$187,"NA")-COUNTIF($H$164:$H$187,"")+COUNTA($G$192:$G$219)-COUNTIF($H$192:$H$219,"NA")-COUNTIF($H$192:$H$219,"")</f>
        <v>4</v>
      </c>
      <c r="M158" s="32"/>
      <c r="N158" s="32"/>
      <c r="O158" s="32"/>
      <c r="P158" s="32" t="e">
        <v>#N/A</v>
      </c>
    </row>
    <row r="159" spans="1:49" ht="15" hidden="1" customHeight="1" x14ac:dyDescent="0.2">
      <c r="A159" s="33" t="s">
        <v>192</v>
      </c>
      <c r="B159" s="147"/>
      <c r="C159" s="148" t="s">
        <v>233</v>
      </c>
      <c r="D159" s="148"/>
      <c r="E159" s="149" t="s">
        <v>194</v>
      </c>
      <c r="F159" s="159"/>
      <c r="G159" s="151" t="s">
        <v>235</v>
      </c>
      <c r="H159" s="235"/>
      <c r="I159" s="153"/>
      <c r="L159" s="128">
        <f>COUNTA($G$164:$G$187)-COUNTIF($H$164:$H$187,"NA")-COUNTIF($H$164:$H$187,"")+COUNTA($G$192:$G$219)-COUNTIF($H$192:$H$219,"NA")-COUNTIF($H$192:$H$219,"")</f>
        <v>4</v>
      </c>
      <c r="M159" s="32"/>
      <c r="N159" s="32"/>
      <c r="O159" s="32"/>
      <c r="P159" s="32" t="e">
        <v>#N/A</v>
      </c>
    </row>
    <row r="160" spans="1:49" hidden="1" x14ac:dyDescent="0.2">
      <c r="A160" s="142" t="s">
        <v>63</v>
      </c>
      <c r="B160" s="154" t="s">
        <v>196</v>
      </c>
      <c r="C160" s="155" t="s">
        <v>389</v>
      </c>
      <c r="D160" s="155"/>
      <c r="E160" s="34"/>
      <c r="F160" s="36"/>
      <c r="G160" s="156"/>
      <c r="H160" s="157"/>
      <c r="I160" s="36"/>
      <c r="J160" s="187"/>
      <c r="K160" s="158">
        <f>COUNTA($G$164:$G$187)-COUNTIF($H$164:$H$187,"NA")-COUNTIF($H$164:$H$187,"")</f>
        <v>1</v>
      </c>
      <c r="M160" s="36"/>
      <c r="N160" s="36"/>
      <c r="O160" s="36"/>
      <c r="P160" s="36" t="e">
        <v>#N/A</v>
      </c>
    </row>
    <row r="161" spans="1:49" ht="15" customHeight="1" x14ac:dyDescent="0.2">
      <c r="A161" s="33" t="s">
        <v>190</v>
      </c>
      <c r="B161" s="154" t="s">
        <v>196</v>
      </c>
      <c r="C161" s="155" t="s">
        <v>389</v>
      </c>
      <c r="D161" s="155"/>
      <c r="E161" s="34"/>
      <c r="F161" s="36"/>
      <c r="G161" s="156"/>
      <c r="H161" s="157"/>
      <c r="I161" s="36"/>
      <c r="J161" s="187"/>
      <c r="K161" s="158">
        <f>COUNTA($G$164:$G$187)-COUNTIF($H$164:$H$187,"NA")-COUNTIF($H$164:$H$187,"")</f>
        <v>1</v>
      </c>
      <c r="M161" s="36"/>
      <c r="N161" s="36"/>
      <c r="O161" s="36"/>
      <c r="P161" s="36" t="e">
        <v>#N/A</v>
      </c>
    </row>
    <row r="162" spans="1:49" ht="15" hidden="1" customHeight="1" x14ac:dyDescent="0.2">
      <c r="A162" s="33" t="s">
        <v>191</v>
      </c>
      <c r="B162" s="154" t="s">
        <v>196</v>
      </c>
      <c r="C162" s="155" t="s">
        <v>389</v>
      </c>
      <c r="D162" s="155"/>
      <c r="E162" s="34"/>
      <c r="F162" s="36"/>
      <c r="G162" s="156"/>
      <c r="H162" s="157"/>
      <c r="I162" s="36"/>
      <c r="J162" s="187"/>
      <c r="K162" s="158">
        <f>COUNTA($G$164:$G$187)-COUNTIF($H$164:$H$187,"NA")-COUNTIF($H$164:$H$187,"")</f>
        <v>1</v>
      </c>
      <c r="M162" s="36"/>
      <c r="N162" s="36"/>
      <c r="O162" s="36"/>
      <c r="P162" s="36" t="e">
        <v>#N/A</v>
      </c>
    </row>
    <row r="163" spans="1:49" ht="15" hidden="1" customHeight="1" x14ac:dyDescent="0.2">
      <c r="A163" s="33" t="s">
        <v>192</v>
      </c>
      <c r="B163" s="147"/>
      <c r="C163" s="148" t="s">
        <v>240</v>
      </c>
      <c r="D163" s="148"/>
      <c r="E163" s="149" t="s">
        <v>194</v>
      </c>
      <c r="F163" s="236" t="s">
        <v>241</v>
      </c>
      <c r="G163" s="151" t="s">
        <v>242</v>
      </c>
      <c r="H163" s="235"/>
      <c r="I163" s="237"/>
      <c r="J163" s="187"/>
      <c r="K163" s="158">
        <f>COUNTA($G$164:$G$187)-COUNTIF($H$164:$H$187,"NA")-COUNTIF($H$164:$H$187,"")</f>
        <v>1</v>
      </c>
      <c r="M163" s="36"/>
      <c r="N163" s="36"/>
      <c r="O163" s="36"/>
      <c r="P163" s="36" t="e">
        <v>#N/A</v>
      </c>
    </row>
    <row r="164" spans="1:49" s="42" customFormat="1" ht="25.5" hidden="1" x14ac:dyDescent="0.2">
      <c r="A164" s="142" t="s">
        <v>63</v>
      </c>
      <c r="B164" s="172"/>
      <c r="C164" s="169" t="s">
        <v>293</v>
      </c>
      <c r="D164" s="169"/>
      <c r="E164" s="39" t="s">
        <v>194</v>
      </c>
      <c r="F164" s="184"/>
      <c r="G164" s="199" t="s">
        <v>61</v>
      </c>
      <c r="H164" s="163"/>
      <c r="I164" s="164"/>
      <c r="J164" s="192">
        <f t="shared" ref="J164:J187" si="4">IF(H164="Oui",1,IF(H164="Non",0,IF(H164="en grande partie",0.75,IF(H164="Partiellement",0.25,0))))</f>
        <v>0</v>
      </c>
      <c r="K164" s="193"/>
      <c r="L164" s="167"/>
      <c r="M164" s="238" t="s">
        <v>390</v>
      </c>
      <c r="N164" s="238"/>
      <c r="O164" s="166" t="s">
        <v>391</v>
      </c>
      <c r="P164" s="166" t="s">
        <v>207</v>
      </c>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row>
    <row r="165" spans="1:49" s="42" customFormat="1" ht="25.5" customHeight="1" x14ac:dyDescent="0.2">
      <c r="A165" s="33" t="s">
        <v>190</v>
      </c>
      <c r="B165" s="172"/>
      <c r="C165" s="169" t="s">
        <v>293</v>
      </c>
      <c r="D165" s="169"/>
      <c r="E165" s="39" t="s">
        <v>194</v>
      </c>
      <c r="F165" s="184"/>
      <c r="G165" s="199" t="s">
        <v>61</v>
      </c>
      <c r="H165" s="163"/>
      <c r="I165" s="164"/>
      <c r="J165" s="192">
        <f t="shared" si="4"/>
        <v>0</v>
      </c>
      <c r="K165" s="193"/>
      <c r="L165" s="167"/>
      <c r="M165" s="238" t="s">
        <v>390</v>
      </c>
      <c r="N165" s="238"/>
      <c r="O165" s="166" t="s">
        <v>391</v>
      </c>
      <c r="P165" s="166" t="s">
        <v>207</v>
      </c>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row>
    <row r="166" spans="1:49" s="42" customFormat="1" ht="25.5" hidden="1" customHeight="1" x14ac:dyDescent="0.2">
      <c r="A166" s="33" t="s">
        <v>191</v>
      </c>
      <c r="B166" s="172"/>
      <c r="C166" s="169" t="s">
        <v>293</v>
      </c>
      <c r="D166" s="169"/>
      <c r="E166" s="39" t="s">
        <v>194</v>
      </c>
      <c r="F166" s="184"/>
      <c r="G166" s="199" t="s">
        <v>61</v>
      </c>
      <c r="H166" s="163"/>
      <c r="I166" s="164"/>
      <c r="J166" s="192">
        <f t="shared" si="4"/>
        <v>0</v>
      </c>
      <c r="K166" s="193"/>
      <c r="L166" s="167"/>
      <c r="M166" s="238" t="s">
        <v>390</v>
      </c>
      <c r="N166" s="238"/>
      <c r="O166" s="166" t="s">
        <v>391</v>
      </c>
      <c r="P166" s="166" t="s">
        <v>207</v>
      </c>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row>
    <row r="167" spans="1:49" s="42" customFormat="1" ht="25.5" hidden="1" customHeight="1" x14ac:dyDescent="0.2">
      <c r="A167" s="33" t="s">
        <v>192</v>
      </c>
      <c r="B167" s="168"/>
      <c r="C167" s="169" t="s">
        <v>248</v>
      </c>
      <c r="D167" s="169"/>
      <c r="E167" s="38" t="s">
        <v>213</v>
      </c>
      <c r="F167" s="184"/>
      <c r="G167" s="162" t="s">
        <v>250</v>
      </c>
      <c r="H167" s="163"/>
      <c r="I167" s="164"/>
      <c r="J167" s="192">
        <f t="shared" si="4"/>
        <v>0</v>
      </c>
      <c r="K167" s="193"/>
      <c r="L167" s="167"/>
      <c r="M167" s="238" t="s">
        <v>390</v>
      </c>
      <c r="N167" s="238"/>
      <c r="O167" s="166" t="s">
        <v>391</v>
      </c>
      <c r="P167" s="166" t="s">
        <v>207</v>
      </c>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row>
    <row r="168" spans="1:49" s="42" customFormat="1" ht="25.5" hidden="1" x14ac:dyDescent="0.2">
      <c r="A168" s="142" t="s">
        <v>63</v>
      </c>
      <c r="B168" s="168" t="s">
        <v>299</v>
      </c>
      <c r="C168" s="169" t="s">
        <v>300</v>
      </c>
      <c r="D168" s="169"/>
      <c r="E168" s="39" t="s">
        <v>194</v>
      </c>
      <c r="F168" s="184"/>
      <c r="G168" s="199" t="s">
        <v>301</v>
      </c>
      <c r="H168" s="163"/>
      <c r="I168" s="164"/>
      <c r="J168" s="192">
        <f t="shared" si="4"/>
        <v>0</v>
      </c>
      <c r="K168" s="193"/>
      <c r="L168" s="167"/>
      <c r="M168" s="233"/>
      <c r="N168" s="233"/>
      <c r="O168" s="166" t="s">
        <v>392</v>
      </c>
      <c r="P168" s="166" t="s">
        <v>207</v>
      </c>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row>
    <row r="169" spans="1:49" s="42" customFormat="1" ht="25.5" customHeight="1" x14ac:dyDescent="0.2">
      <c r="A169" s="33" t="s">
        <v>190</v>
      </c>
      <c r="B169" s="168" t="s">
        <v>299</v>
      </c>
      <c r="C169" s="169" t="s">
        <v>300</v>
      </c>
      <c r="D169" s="169"/>
      <c r="E169" s="39" t="s">
        <v>194</v>
      </c>
      <c r="F169" s="184"/>
      <c r="G169" s="199" t="s">
        <v>301</v>
      </c>
      <c r="H169" s="163"/>
      <c r="I169" s="164"/>
      <c r="J169" s="192">
        <f t="shared" si="4"/>
        <v>0</v>
      </c>
      <c r="K169" s="193"/>
      <c r="L169" s="167"/>
      <c r="M169" s="233"/>
      <c r="N169" s="233"/>
      <c r="O169" s="166" t="s">
        <v>392</v>
      </c>
      <c r="P169" s="166" t="s">
        <v>207</v>
      </c>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row>
    <row r="170" spans="1:49" s="42" customFormat="1" ht="25.5" hidden="1" customHeight="1" x14ac:dyDescent="0.2">
      <c r="A170" s="33" t="s">
        <v>191</v>
      </c>
      <c r="B170" s="168" t="s">
        <v>299</v>
      </c>
      <c r="C170" s="169" t="s">
        <v>300</v>
      </c>
      <c r="D170" s="169"/>
      <c r="E170" s="39" t="s">
        <v>194</v>
      </c>
      <c r="F170" s="184"/>
      <c r="G170" s="199" t="s">
        <v>301</v>
      </c>
      <c r="H170" s="163"/>
      <c r="I170" s="164"/>
      <c r="J170" s="192">
        <f t="shared" si="4"/>
        <v>0</v>
      </c>
      <c r="K170" s="193"/>
      <c r="L170" s="167"/>
      <c r="M170" s="233"/>
      <c r="N170" s="233"/>
      <c r="O170" s="166" t="s">
        <v>392</v>
      </c>
      <c r="P170" s="166" t="s">
        <v>207</v>
      </c>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row>
    <row r="171" spans="1:49" s="42" customFormat="1" ht="25.5" hidden="1" customHeight="1" x14ac:dyDescent="0.2">
      <c r="A171" s="33" t="s">
        <v>192</v>
      </c>
      <c r="B171" s="168"/>
      <c r="C171" s="169" t="s">
        <v>259</v>
      </c>
      <c r="D171" s="169"/>
      <c r="E171" s="38" t="s">
        <v>194</v>
      </c>
      <c r="F171" s="184"/>
      <c r="G171" s="162" t="s">
        <v>260</v>
      </c>
      <c r="H171" s="163"/>
      <c r="I171" s="164"/>
      <c r="J171" s="192">
        <f t="shared" si="4"/>
        <v>0</v>
      </c>
      <c r="K171" s="193"/>
      <c r="L171" s="167"/>
      <c r="M171" s="233"/>
      <c r="N171" s="233"/>
      <c r="O171" s="166" t="s">
        <v>392</v>
      </c>
      <c r="P171" s="166" t="s">
        <v>207</v>
      </c>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row>
    <row r="172" spans="1:49" s="42" customFormat="1" ht="25.5" hidden="1" x14ac:dyDescent="0.2">
      <c r="A172" s="142" t="s">
        <v>63</v>
      </c>
      <c r="B172" s="172"/>
      <c r="C172" s="169" t="s">
        <v>308</v>
      </c>
      <c r="D172" s="169"/>
      <c r="E172" s="39" t="s">
        <v>213</v>
      </c>
      <c r="F172" s="184"/>
      <c r="G172" s="199" t="s">
        <v>309</v>
      </c>
      <c r="H172" s="163"/>
      <c r="I172" s="164"/>
      <c r="J172" s="192">
        <f t="shared" si="4"/>
        <v>0</v>
      </c>
      <c r="K172" s="193"/>
      <c r="L172" s="167"/>
      <c r="M172" s="233"/>
      <c r="N172" s="233"/>
      <c r="O172" s="166" t="s">
        <v>391</v>
      </c>
      <c r="P172" s="166" t="s">
        <v>207</v>
      </c>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row>
    <row r="173" spans="1:49" s="42" customFormat="1" ht="25.5" customHeight="1" x14ac:dyDescent="0.2">
      <c r="A173" s="33" t="s">
        <v>190</v>
      </c>
      <c r="B173" s="172"/>
      <c r="C173" s="169" t="s">
        <v>308</v>
      </c>
      <c r="D173" s="169"/>
      <c r="E173" s="200" t="s">
        <v>213</v>
      </c>
      <c r="F173" s="184"/>
      <c r="G173" s="199" t="s">
        <v>309</v>
      </c>
      <c r="H173" s="163"/>
      <c r="I173" s="164"/>
      <c r="J173" s="192">
        <f t="shared" si="4"/>
        <v>0</v>
      </c>
      <c r="K173" s="193"/>
      <c r="L173" s="167"/>
      <c r="M173" s="233"/>
      <c r="N173" s="233"/>
      <c r="O173" s="166" t="s">
        <v>391</v>
      </c>
      <c r="P173" s="166" t="s">
        <v>207</v>
      </c>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row>
    <row r="174" spans="1:49" s="42" customFormat="1" ht="25.5" hidden="1" customHeight="1" x14ac:dyDescent="0.2">
      <c r="A174" s="33" t="s">
        <v>191</v>
      </c>
      <c r="B174" s="172"/>
      <c r="C174" s="169" t="s">
        <v>308</v>
      </c>
      <c r="D174" s="169"/>
      <c r="E174" s="200" t="s">
        <v>213</v>
      </c>
      <c r="F174" s="184"/>
      <c r="G174" s="199" t="s">
        <v>309</v>
      </c>
      <c r="H174" s="163"/>
      <c r="I174" s="164"/>
      <c r="J174" s="192">
        <f t="shared" si="4"/>
        <v>0</v>
      </c>
      <c r="K174" s="193"/>
      <c r="L174" s="167"/>
      <c r="M174" s="233"/>
      <c r="N174" s="233"/>
      <c r="O174" s="166" t="s">
        <v>391</v>
      </c>
      <c r="P174" s="166" t="s">
        <v>207</v>
      </c>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row>
    <row r="175" spans="1:49" s="42" customFormat="1" ht="25.5" hidden="1" customHeight="1" x14ac:dyDescent="0.2">
      <c r="A175" s="33" t="s">
        <v>192</v>
      </c>
      <c r="B175" s="168"/>
      <c r="C175" s="169" t="s">
        <v>265</v>
      </c>
      <c r="D175" s="169"/>
      <c r="E175" s="38" t="s">
        <v>194</v>
      </c>
      <c r="F175" s="184"/>
      <c r="G175" s="162" t="s">
        <v>266</v>
      </c>
      <c r="H175" s="163"/>
      <c r="I175" s="208" t="s">
        <v>393</v>
      </c>
      <c r="J175" s="192">
        <f t="shared" si="4"/>
        <v>0</v>
      </c>
      <c r="K175" s="193"/>
      <c r="L175" s="167"/>
      <c r="M175" s="233"/>
      <c r="N175" s="233"/>
      <c r="O175" s="166" t="s">
        <v>391</v>
      </c>
      <c r="P175" s="166" t="s">
        <v>207</v>
      </c>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row>
    <row r="176" spans="1:49" s="42" customFormat="1" ht="25.5" hidden="1" x14ac:dyDescent="0.2">
      <c r="A176" s="142" t="s">
        <v>63</v>
      </c>
      <c r="B176" s="168" t="s">
        <v>310</v>
      </c>
      <c r="C176" s="169" t="s">
        <v>311</v>
      </c>
      <c r="D176" s="169"/>
      <c r="E176" s="39" t="s">
        <v>213</v>
      </c>
      <c r="F176" s="184"/>
      <c r="G176" s="199" t="s">
        <v>312</v>
      </c>
      <c r="H176" s="163"/>
      <c r="I176" s="164"/>
      <c r="J176" s="192">
        <f t="shared" si="4"/>
        <v>0</v>
      </c>
      <c r="K176" s="193"/>
      <c r="L176" s="167"/>
      <c r="M176" s="233"/>
      <c r="N176" s="233"/>
      <c r="O176" s="166" t="s">
        <v>306</v>
      </c>
      <c r="P176" s="166" t="s">
        <v>207</v>
      </c>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row>
    <row r="177" spans="1:49" s="42" customFormat="1" ht="25.5" customHeight="1" x14ac:dyDescent="0.2">
      <c r="A177" s="33" t="s">
        <v>190</v>
      </c>
      <c r="B177" s="168" t="s">
        <v>310</v>
      </c>
      <c r="C177" s="169" t="s">
        <v>311</v>
      </c>
      <c r="D177" s="169"/>
      <c r="E177" s="39" t="s">
        <v>213</v>
      </c>
      <c r="F177" s="184"/>
      <c r="G177" s="199" t="s">
        <v>312</v>
      </c>
      <c r="H177" s="163"/>
      <c r="I177" s="164"/>
      <c r="J177" s="192">
        <f t="shared" si="4"/>
        <v>0</v>
      </c>
      <c r="K177" s="193"/>
      <c r="L177" s="167"/>
      <c r="M177" s="233"/>
      <c r="N177" s="233"/>
      <c r="O177" s="166" t="s">
        <v>306</v>
      </c>
      <c r="P177" s="166" t="s">
        <v>207</v>
      </c>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row>
    <row r="178" spans="1:49" s="42" customFormat="1" ht="25.5" hidden="1" customHeight="1" x14ac:dyDescent="0.2">
      <c r="A178" s="33" t="s">
        <v>191</v>
      </c>
      <c r="B178" s="168" t="s">
        <v>310</v>
      </c>
      <c r="C178" s="169" t="s">
        <v>311</v>
      </c>
      <c r="D178" s="169"/>
      <c r="E178" s="39" t="s">
        <v>213</v>
      </c>
      <c r="F178" s="184"/>
      <c r="G178" s="199" t="s">
        <v>312</v>
      </c>
      <c r="H178" s="163"/>
      <c r="I178" s="164"/>
      <c r="J178" s="192">
        <f t="shared" si="4"/>
        <v>0</v>
      </c>
      <c r="K178" s="193"/>
      <c r="L178" s="167"/>
      <c r="M178" s="233"/>
      <c r="N178" s="233"/>
      <c r="O178" s="166" t="s">
        <v>306</v>
      </c>
      <c r="P178" s="166" t="s">
        <v>207</v>
      </c>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row>
    <row r="179" spans="1:49" s="42" customFormat="1" ht="25.5" hidden="1" customHeight="1" x14ac:dyDescent="0.2">
      <c r="A179" s="33" t="s">
        <v>192</v>
      </c>
      <c r="B179" s="227" t="s">
        <v>271</v>
      </c>
      <c r="C179" s="228" t="s">
        <v>272</v>
      </c>
      <c r="D179" s="228"/>
      <c r="E179" s="229"/>
      <c r="F179" s="229"/>
      <c r="G179" s="230"/>
      <c r="H179" s="231"/>
      <c r="I179" s="229"/>
      <c r="J179" s="192">
        <f t="shared" si="4"/>
        <v>0</v>
      </c>
      <c r="K179" s="193"/>
      <c r="L179" s="167"/>
      <c r="M179" s="233"/>
      <c r="N179" s="233"/>
      <c r="O179" s="166" t="s">
        <v>306</v>
      </c>
      <c r="P179" s="166" t="s">
        <v>207</v>
      </c>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row>
    <row r="180" spans="1:49" s="42" customFormat="1" ht="25.5" hidden="1" x14ac:dyDescent="0.2">
      <c r="A180" s="142" t="s">
        <v>63</v>
      </c>
      <c r="B180" s="168"/>
      <c r="C180" s="169" t="s">
        <v>314</v>
      </c>
      <c r="D180" s="169"/>
      <c r="E180" s="39" t="s">
        <v>213</v>
      </c>
      <c r="F180" s="184"/>
      <c r="G180" s="199" t="s">
        <v>315</v>
      </c>
      <c r="H180" s="163"/>
      <c r="I180" s="164"/>
      <c r="J180" s="192">
        <f t="shared" si="4"/>
        <v>0</v>
      </c>
      <c r="K180" s="193"/>
      <c r="L180" s="167"/>
      <c r="M180" s="233"/>
      <c r="N180" s="233"/>
      <c r="O180" s="166" t="s">
        <v>306</v>
      </c>
      <c r="P180" s="166" t="s">
        <v>207</v>
      </c>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row>
    <row r="181" spans="1:49" s="42" customFormat="1" ht="38.25" customHeight="1" x14ac:dyDescent="0.2">
      <c r="A181" s="33" t="s">
        <v>190</v>
      </c>
      <c r="B181" s="168"/>
      <c r="C181" s="169" t="s">
        <v>314</v>
      </c>
      <c r="D181" s="169"/>
      <c r="E181" s="39" t="s">
        <v>213</v>
      </c>
      <c r="F181" s="184"/>
      <c r="G181" s="199" t="s">
        <v>315</v>
      </c>
      <c r="H181" s="163"/>
      <c r="I181" s="164"/>
      <c r="J181" s="192">
        <f t="shared" si="4"/>
        <v>0</v>
      </c>
      <c r="K181" s="193"/>
      <c r="L181" s="167"/>
      <c r="M181" s="233"/>
      <c r="N181" s="233"/>
      <c r="O181" s="166" t="s">
        <v>306</v>
      </c>
      <c r="P181" s="166" t="s">
        <v>207</v>
      </c>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row>
    <row r="182" spans="1:49" s="42" customFormat="1" ht="38.25" hidden="1" customHeight="1" x14ac:dyDescent="0.2">
      <c r="A182" s="33" t="s">
        <v>191</v>
      </c>
      <c r="B182" s="168"/>
      <c r="C182" s="169" t="s">
        <v>314</v>
      </c>
      <c r="D182" s="169"/>
      <c r="E182" s="39" t="s">
        <v>213</v>
      </c>
      <c r="F182" s="184"/>
      <c r="G182" s="199" t="s">
        <v>315</v>
      </c>
      <c r="H182" s="163"/>
      <c r="I182" s="164"/>
      <c r="J182" s="192">
        <f t="shared" si="4"/>
        <v>0</v>
      </c>
      <c r="K182" s="193"/>
      <c r="L182" s="167"/>
      <c r="M182" s="233"/>
      <c r="N182" s="233"/>
      <c r="O182" s="166" t="s">
        <v>306</v>
      </c>
      <c r="P182" s="166" t="s">
        <v>207</v>
      </c>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row>
    <row r="183" spans="1:49" s="42" customFormat="1" ht="38.25" hidden="1" customHeight="1" x14ac:dyDescent="0.2">
      <c r="A183" s="33" t="s">
        <v>192</v>
      </c>
      <c r="B183" s="168" t="s">
        <v>283</v>
      </c>
      <c r="C183" s="174" t="s">
        <v>284</v>
      </c>
      <c r="D183" s="174"/>
      <c r="E183" s="175" t="s">
        <v>213</v>
      </c>
      <c r="F183" s="175" t="s">
        <v>210</v>
      </c>
      <c r="G183" s="170" t="s">
        <v>285</v>
      </c>
      <c r="H183" s="163" t="s">
        <v>394</v>
      </c>
      <c r="I183" s="164"/>
      <c r="J183" s="192">
        <f t="shared" si="4"/>
        <v>1</v>
      </c>
      <c r="K183" s="193"/>
      <c r="L183" s="167"/>
      <c r="M183" s="233"/>
      <c r="N183" s="233"/>
      <c r="O183" s="166" t="s">
        <v>306</v>
      </c>
      <c r="P183" s="166" t="s">
        <v>207</v>
      </c>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row>
    <row r="184" spans="1:49" s="42" customFormat="1" ht="25.5" hidden="1" x14ac:dyDescent="0.2">
      <c r="A184" s="142" t="s">
        <v>63</v>
      </c>
      <c r="B184" s="168"/>
      <c r="C184" s="169" t="s">
        <v>316</v>
      </c>
      <c r="D184" s="169"/>
      <c r="E184" s="39" t="s">
        <v>213</v>
      </c>
      <c r="F184" s="184"/>
      <c r="G184" s="199" t="s">
        <v>317</v>
      </c>
      <c r="H184" s="163"/>
      <c r="I184" s="164"/>
      <c r="J184" s="192">
        <f t="shared" si="4"/>
        <v>0</v>
      </c>
      <c r="K184" s="193"/>
      <c r="L184" s="167"/>
      <c r="M184" s="233"/>
      <c r="N184" s="233"/>
      <c r="O184" s="166" t="s">
        <v>306</v>
      </c>
      <c r="P184" s="166" t="s">
        <v>207</v>
      </c>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row>
    <row r="185" spans="1:49" s="42" customFormat="1" ht="25.5" customHeight="1" x14ac:dyDescent="0.2">
      <c r="A185" s="33" t="s">
        <v>190</v>
      </c>
      <c r="B185" s="168"/>
      <c r="C185" s="169" t="s">
        <v>316</v>
      </c>
      <c r="D185" s="169"/>
      <c r="E185" s="200" t="s">
        <v>213</v>
      </c>
      <c r="F185" s="184"/>
      <c r="G185" s="199" t="s">
        <v>317</v>
      </c>
      <c r="H185" s="163"/>
      <c r="I185" s="164"/>
      <c r="J185" s="192">
        <f t="shared" si="4"/>
        <v>0</v>
      </c>
      <c r="K185" s="193"/>
      <c r="L185" s="167"/>
      <c r="M185" s="233"/>
      <c r="N185" s="233"/>
      <c r="O185" s="166" t="s">
        <v>306</v>
      </c>
      <c r="P185" s="166" t="s">
        <v>207</v>
      </c>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row>
    <row r="186" spans="1:49" s="42" customFormat="1" ht="25.5" hidden="1" customHeight="1" x14ac:dyDescent="0.2">
      <c r="A186" s="33" t="s">
        <v>191</v>
      </c>
      <c r="B186" s="168"/>
      <c r="C186" s="169" t="s">
        <v>316</v>
      </c>
      <c r="D186" s="169"/>
      <c r="E186" s="200" t="s">
        <v>213</v>
      </c>
      <c r="F186" s="184"/>
      <c r="G186" s="199" t="s">
        <v>317</v>
      </c>
      <c r="H186" s="163"/>
      <c r="I186" s="164"/>
      <c r="J186" s="192">
        <f t="shared" si="4"/>
        <v>0</v>
      </c>
      <c r="K186" s="193"/>
      <c r="L186" s="167"/>
      <c r="M186" s="233"/>
      <c r="N186" s="233"/>
      <c r="O186" s="166" t="s">
        <v>306</v>
      </c>
      <c r="P186" s="166" t="s">
        <v>207</v>
      </c>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row>
    <row r="187" spans="1:49" s="42" customFormat="1" ht="25.5" hidden="1" customHeight="1" x14ac:dyDescent="0.2">
      <c r="A187" s="33" t="s">
        <v>192</v>
      </c>
      <c r="B187" s="168"/>
      <c r="C187" s="174" t="s">
        <v>289</v>
      </c>
      <c r="D187" s="174"/>
      <c r="E187" s="175" t="s">
        <v>194</v>
      </c>
      <c r="F187" s="176"/>
      <c r="G187" s="170" t="s">
        <v>290</v>
      </c>
      <c r="H187" s="163" t="s">
        <v>2</v>
      </c>
      <c r="I187" s="164"/>
      <c r="J187" s="192">
        <f t="shared" si="4"/>
        <v>1</v>
      </c>
      <c r="K187" s="193"/>
      <c r="L187" s="167"/>
      <c r="M187" s="233"/>
      <c r="N187" s="233"/>
      <c r="O187" s="166" t="s">
        <v>306</v>
      </c>
      <c r="P187" s="166" t="s">
        <v>207</v>
      </c>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row>
    <row r="188" spans="1:49" hidden="1" x14ac:dyDescent="0.2">
      <c r="A188" s="142" t="s">
        <v>63</v>
      </c>
      <c r="B188" s="154" t="s">
        <v>271</v>
      </c>
      <c r="C188" s="155" t="s">
        <v>395</v>
      </c>
      <c r="D188" s="155"/>
      <c r="E188" s="34"/>
      <c r="F188" s="36"/>
      <c r="G188" s="156"/>
      <c r="H188" s="157"/>
      <c r="I188" s="36"/>
      <c r="J188" s="187"/>
      <c r="K188" s="158">
        <f>COUNTA($G$192:$G$219)-COUNTIF($H$192:$H$219,"NA")-COUNTIF($H$192:$H$219,"")</f>
        <v>3</v>
      </c>
      <c r="M188" s="36"/>
      <c r="N188" s="36"/>
      <c r="O188" s="36"/>
      <c r="P188" s="36" t="e">
        <v>#N/A</v>
      </c>
    </row>
    <row r="189" spans="1:49" ht="15" customHeight="1" x14ac:dyDescent="0.2">
      <c r="A189" s="33" t="s">
        <v>190</v>
      </c>
      <c r="B189" s="154" t="s">
        <v>271</v>
      </c>
      <c r="C189" s="155" t="s">
        <v>395</v>
      </c>
      <c r="D189" s="155"/>
      <c r="E189" s="34"/>
      <c r="F189" s="36"/>
      <c r="G189" s="156"/>
      <c r="H189" s="157"/>
      <c r="I189" s="36"/>
      <c r="J189" s="187"/>
      <c r="K189" s="158">
        <f>COUNTA($G$192:$G$219)-COUNTIF($H$192:$H$219,"NA")-COUNTIF($H$192:$H$219,"")</f>
        <v>3</v>
      </c>
      <c r="M189" s="36"/>
      <c r="N189" s="36"/>
      <c r="O189" s="36"/>
      <c r="P189" s="36" t="e">
        <v>#N/A</v>
      </c>
    </row>
    <row r="190" spans="1:49" ht="15" hidden="1" customHeight="1" x14ac:dyDescent="0.2">
      <c r="A190" s="33" t="s">
        <v>191</v>
      </c>
      <c r="B190" s="154" t="s">
        <v>271</v>
      </c>
      <c r="C190" s="155" t="s">
        <v>395</v>
      </c>
      <c r="D190" s="155"/>
      <c r="E190" s="34"/>
      <c r="F190" s="36"/>
      <c r="G190" s="156"/>
      <c r="H190" s="157"/>
      <c r="I190" s="36"/>
      <c r="J190" s="187"/>
      <c r="K190" s="158">
        <f>COUNTA($G$192:$G$219)-COUNTIF($H$192:$H$219,"NA")-COUNTIF($H$192:$H$219,"")</f>
        <v>3</v>
      </c>
      <c r="M190" s="36"/>
      <c r="N190" s="36"/>
      <c r="O190" s="36"/>
      <c r="P190" s="36" t="e">
        <v>#N/A</v>
      </c>
    </row>
    <row r="191" spans="1:49" ht="15" hidden="1" customHeight="1" x14ac:dyDescent="0.2">
      <c r="A191" s="33" t="s">
        <v>192</v>
      </c>
      <c r="B191" s="239" t="s">
        <v>294</v>
      </c>
      <c r="C191" s="148" t="s">
        <v>295</v>
      </c>
      <c r="D191" s="148"/>
      <c r="E191" s="149" t="s">
        <v>194</v>
      </c>
      <c r="F191" s="150"/>
      <c r="G191" s="240" t="s">
        <v>297</v>
      </c>
      <c r="H191" s="235" t="s">
        <v>2</v>
      </c>
      <c r="I191" s="241" t="s">
        <v>396</v>
      </c>
      <c r="J191" s="187"/>
      <c r="K191" s="158">
        <f>COUNTA($G$192:$G$219)-COUNTIF($H$192:$H$219,"NA")-COUNTIF($H$192:$H$219,"")</f>
        <v>3</v>
      </c>
      <c r="M191" s="36"/>
      <c r="N191" s="36"/>
      <c r="O191" s="36"/>
      <c r="P191" s="36" t="e">
        <v>#N/A</v>
      </c>
    </row>
    <row r="192" spans="1:49" ht="51" hidden="1" x14ac:dyDescent="0.2">
      <c r="A192" s="142" t="s">
        <v>63</v>
      </c>
      <c r="B192" s="242"/>
      <c r="C192" s="169" t="s">
        <v>397</v>
      </c>
      <c r="D192" s="169"/>
      <c r="E192" s="39" t="s">
        <v>199</v>
      </c>
      <c r="F192" s="184"/>
      <c r="G192" s="243" t="s">
        <v>398</v>
      </c>
      <c r="H192" s="163"/>
      <c r="I192" s="164"/>
      <c r="J192" s="187">
        <f t="shared" ref="J192:J219" si="5">IF(H192="Oui",1,IF(H192="Non",0,IF(H192="en grande partie",0.75,IF(H192="Partiellement",0.25,0))))</f>
        <v>0</v>
      </c>
      <c r="K192" s="158"/>
      <c r="M192" s="244" t="s">
        <v>399</v>
      </c>
      <c r="N192" s="244"/>
      <c r="O192" s="245"/>
      <c r="P192" s="245" t="e">
        <v>#N/A</v>
      </c>
    </row>
    <row r="193" spans="1:49" ht="51.75" customHeight="1" x14ac:dyDescent="0.2">
      <c r="A193" s="33" t="s">
        <v>190</v>
      </c>
      <c r="B193" s="242"/>
      <c r="C193" s="169" t="s">
        <v>397</v>
      </c>
      <c r="D193" s="169"/>
      <c r="E193" s="200" t="s">
        <v>199</v>
      </c>
      <c r="F193" s="184"/>
      <c r="G193" s="243" t="s">
        <v>398</v>
      </c>
      <c r="H193" s="163"/>
      <c r="I193" s="164"/>
      <c r="J193" s="187">
        <f t="shared" si="5"/>
        <v>0</v>
      </c>
      <c r="K193" s="158"/>
      <c r="M193" s="244" t="s">
        <v>400</v>
      </c>
      <c r="N193" s="244"/>
      <c r="O193" s="245"/>
      <c r="P193" s="245" t="e">
        <v>#N/A</v>
      </c>
    </row>
    <row r="194" spans="1:49" ht="51.75" hidden="1" customHeight="1" x14ac:dyDescent="0.2">
      <c r="A194" s="33" t="s">
        <v>191</v>
      </c>
      <c r="B194" s="242"/>
      <c r="C194" s="169" t="s">
        <v>397</v>
      </c>
      <c r="D194" s="169"/>
      <c r="E194" s="200" t="s">
        <v>199</v>
      </c>
      <c r="F194" s="184"/>
      <c r="G194" s="243" t="s">
        <v>398</v>
      </c>
      <c r="H194" s="163"/>
      <c r="I194" s="164"/>
      <c r="J194" s="187">
        <f t="shared" si="5"/>
        <v>0</v>
      </c>
      <c r="K194" s="158"/>
      <c r="M194" s="244" t="s">
        <v>401</v>
      </c>
      <c r="N194" s="244"/>
      <c r="O194" s="245"/>
      <c r="P194" s="245" t="e">
        <v>#N/A</v>
      </c>
    </row>
    <row r="195" spans="1:49" ht="51.75" hidden="1" customHeight="1" x14ac:dyDescent="0.2">
      <c r="A195" s="33" t="s">
        <v>192</v>
      </c>
      <c r="B195" s="168"/>
      <c r="C195" s="169" t="s">
        <v>307</v>
      </c>
      <c r="D195" s="169"/>
      <c r="E195" s="38" t="s">
        <v>194</v>
      </c>
      <c r="F195" s="184"/>
      <c r="G195" s="246" t="s">
        <v>60</v>
      </c>
      <c r="H195" s="163" t="s">
        <v>2</v>
      </c>
      <c r="I195" s="164"/>
      <c r="J195" s="187">
        <f t="shared" si="5"/>
        <v>1</v>
      </c>
      <c r="K195" s="158"/>
      <c r="M195" s="244" t="s">
        <v>402</v>
      </c>
      <c r="N195" s="244"/>
      <c r="O195" s="245"/>
      <c r="P195" s="245" t="e">
        <v>#N/A</v>
      </c>
    </row>
    <row r="196" spans="1:49" ht="25.5" hidden="1" x14ac:dyDescent="0.2">
      <c r="A196" s="142" t="s">
        <v>63</v>
      </c>
      <c r="B196" s="242"/>
      <c r="C196" s="169" t="s">
        <v>403</v>
      </c>
      <c r="D196" s="169"/>
      <c r="E196" s="200" t="s">
        <v>199</v>
      </c>
      <c r="F196" s="184"/>
      <c r="G196" s="243" t="s">
        <v>404</v>
      </c>
      <c r="H196" s="163"/>
      <c r="I196" s="164"/>
      <c r="J196" s="187">
        <f t="shared" si="5"/>
        <v>0</v>
      </c>
      <c r="K196" s="158"/>
      <c r="M196" s="244" t="s">
        <v>405</v>
      </c>
      <c r="N196" s="244"/>
      <c r="O196" s="245"/>
      <c r="P196" s="245" t="e">
        <v>#N/A</v>
      </c>
    </row>
    <row r="197" spans="1:49" ht="26.25" customHeight="1" x14ac:dyDescent="0.2">
      <c r="A197" s="33" t="s">
        <v>190</v>
      </c>
      <c r="B197" s="242"/>
      <c r="C197" s="169" t="s">
        <v>403</v>
      </c>
      <c r="D197" s="169"/>
      <c r="E197" s="39" t="s">
        <v>199</v>
      </c>
      <c r="F197" s="184"/>
      <c r="G197" s="243" t="s">
        <v>404</v>
      </c>
      <c r="H197" s="163"/>
      <c r="I197" s="164"/>
      <c r="J197" s="187">
        <f t="shared" si="5"/>
        <v>0</v>
      </c>
      <c r="K197" s="158"/>
      <c r="M197" s="244" t="s">
        <v>405</v>
      </c>
      <c r="N197" s="244"/>
      <c r="O197" s="245"/>
      <c r="P197" s="245" t="e">
        <v>#N/A</v>
      </c>
    </row>
    <row r="198" spans="1:49" ht="26.25" hidden="1" customHeight="1" x14ac:dyDescent="0.2">
      <c r="A198" s="33" t="s">
        <v>191</v>
      </c>
      <c r="B198" s="242"/>
      <c r="C198" s="169" t="s">
        <v>403</v>
      </c>
      <c r="D198" s="169"/>
      <c r="E198" s="39" t="s">
        <v>199</v>
      </c>
      <c r="F198" s="184"/>
      <c r="G198" s="243" t="s">
        <v>404</v>
      </c>
      <c r="H198" s="163"/>
      <c r="I198" s="164"/>
      <c r="J198" s="187">
        <f t="shared" si="5"/>
        <v>0</v>
      </c>
      <c r="K198" s="158"/>
      <c r="M198" s="244" t="s">
        <v>405</v>
      </c>
      <c r="N198" s="244"/>
      <c r="O198" s="245"/>
      <c r="P198" s="245" t="e">
        <v>#N/A</v>
      </c>
    </row>
    <row r="199" spans="1:49" ht="26.25" hidden="1" customHeight="1" x14ac:dyDescent="0.2">
      <c r="A199" s="179" t="s">
        <v>192</v>
      </c>
      <c r="B199" s="168" t="s">
        <v>321</v>
      </c>
      <c r="C199" s="174" t="s">
        <v>322</v>
      </c>
      <c r="D199" s="174"/>
      <c r="E199" s="175" t="s">
        <v>194</v>
      </c>
      <c r="F199" s="183"/>
      <c r="G199" s="246" t="s">
        <v>323</v>
      </c>
      <c r="H199" s="163" t="s">
        <v>2</v>
      </c>
      <c r="I199" s="201"/>
      <c r="J199" s="187">
        <f t="shared" si="5"/>
        <v>1</v>
      </c>
      <c r="K199" s="158"/>
      <c r="M199" s="244" t="s">
        <v>405</v>
      </c>
      <c r="N199" s="244"/>
      <c r="O199" s="245"/>
      <c r="P199" s="245" t="e">
        <v>#N/A</v>
      </c>
    </row>
    <row r="200" spans="1:49" s="42" customFormat="1" ht="25.5" hidden="1" x14ac:dyDescent="0.2">
      <c r="A200" s="247" t="s">
        <v>63</v>
      </c>
      <c r="B200" s="209" t="s">
        <v>406</v>
      </c>
      <c r="C200" s="169" t="s">
        <v>407</v>
      </c>
      <c r="D200" s="169"/>
      <c r="E200" s="200" t="s">
        <v>213</v>
      </c>
      <c r="F200" s="184"/>
      <c r="G200" s="243" t="s">
        <v>408</v>
      </c>
      <c r="H200" s="163"/>
      <c r="I200" s="164"/>
      <c r="J200" s="187">
        <f t="shared" si="5"/>
        <v>0</v>
      </c>
      <c r="K200" s="193"/>
      <c r="L200" s="167"/>
      <c r="M200" s="233"/>
      <c r="N200" s="233"/>
      <c r="O200" s="166" t="s">
        <v>342</v>
      </c>
      <c r="P200" s="166" t="s">
        <v>207</v>
      </c>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row>
    <row r="201" spans="1:49" s="42" customFormat="1" ht="38.25" customHeight="1" x14ac:dyDescent="0.2">
      <c r="A201" s="247" t="s">
        <v>190</v>
      </c>
      <c r="B201" s="209" t="s">
        <v>406</v>
      </c>
      <c r="C201" s="169" t="s">
        <v>407</v>
      </c>
      <c r="D201" s="169"/>
      <c r="E201" s="200" t="s">
        <v>213</v>
      </c>
      <c r="F201" s="184"/>
      <c r="G201" s="243" t="s">
        <v>408</v>
      </c>
      <c r="H201" s="163"/>
      <c r="I201" s="164"/>
      <c r="J201" s="187">
        <f t="shared" si="5"/>
        <v>0</v>
      </c>
      <c r="K201" s="193"/>
      <c r="L201" s="167"/>
      <c r="M201" s="233"/>
      <c r="N201" s="233"/>
      <c r="O201" s="166" t="s">
        <v>342</v>
      </c>
      <c r="P201" s="166" t="s">
        <v>207</v>
      </c>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row>
    <row r="202" spans="1:49" s="42" customFormat="1" ht="38.25" hidden="1" customHeight="1" x14ac:dyDescent="0.2">
      <c r="A202" s="247" t="s">
        <v>191</v>
      </c>
      <c r="B202" s="209" t="s">
        <v>406</v>
      </c>
      <c r="C202" s="169" t="s">
        <v>407</v>
      </c>
      <c r="D202" s="169"/>
      <c r="E202" s="200" t="s">
        <v>213</v>
      </c>
      <c r="F202" s="184"/>
      <c r="G202" s="243" t="s">
        <v>408</v>
      </c>
      <c r="H202" s="163"/>
      <c r="I202" s="164"/>
      <c r="J202" s="187">
        <f t="shared" si="5"/>
        <v>0</v>
      </c>
      <c r="K202" s="193"/>
      <c r="L202" s="167"/>
      <c r="M202" s="233"/>
      <c r="N202" s="233"/>
      <c r="O202" s="166" t="s">
        <v>342</v>
      </c>
      <c r="P202" s="166" t="s">
        <v>207</v>
      </c>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row>
    <row r="203" spans="1:49" s="42" customFormat="1" ht="38.25" hidden="1" customHeight="1" x14ac:dyDescent="0.2">
      <c r="A203" s="179" t="s">
        <v>192</v>
      </c>
      <c r="B203" s="168"/>
      <c r="C203" s="169" t="s">
        <v>339</v>
      </c>
      <c r="D203" s="169"/>
      <c r="E203" s="38" t="s">
        <v>194</v>
      </c>
      <c r="F203" s="184"/>
      <c r="G203" s="248" t="s">
        <v>340</v>
      </c>
      <c r="H203" s="163"/>
      <c r="I203" s="164"/>
      <c r="J203" s="187">
        <f t="shared" si="5"/>
        <v>0</v>
      </c>
      <c r="K203" s="193"/>
      <c r="L203" s="167"/>
      <c r="M203" s="233"/>
      <c r="N203" s="233"/>
      <c r="O203" s="166" t="s">
        <v>342</v>
      </c>
      <c r="P203" s="166" t="s">
        <v>207</v>
      </c>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row>
    <row r="204" spans="1:49" s="42" customFormat="1" ht="38.25" hidden="1" x14ac:dyDescent="0.2">
      <c r="A204" s="142" t="s">
        <v>63</v>
      </c>
      <c r="B204" s="168"/>
      <c r="C204" s="169" t="s">
        <v>409</v>
      </c>
      <c r="D204" s="169"/>
      <c r="E204" s="200" t="s">
        <v>199</v>
      </c>
      <c r="F204" s="184"/>
      <c r="G204" s="243" t="s">
        <v>410</v>
      </c>
      <c r="H204" s="163"/>
      <c r="I204" s="164"/>
      <c r="J204" s="187">
        <f t="shared" si="5"/>
        <v>0</v>
      </c>
      <c r="K204" s="193"/>
      <c r="L204" s="167"/>
      <c r="M204" s="244" t="s">
        <v>411</v>
      </c>
      <c r="N204" s="244"/>
      <c r="O204" s="166"/>
      <c r="P204" s="166" t="e">
        <v>#N/A</v>
      </c>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row>
    <row r="205" spans="1:49" s="42" customFormat="1" ht="38.25" customHeight="1" x14ac:dyDescent="0.2">
      <c r="A205" s="33" t="s">
        <v>190</v>
      </c>
      <c r="B205" s="168"/>
      <c r="C205" s="169" t="s">
        <v>409</v>
      </c>
      <c r="D205" s="169"/>
      <c r="E205" s="200" t="s">
        <v>199</v>
      </c>
      <c r="F205" s="184"/>
      <c r="G205" s="243" t="s">
        <v>410</v>
      </c>
      <c r="H205" s="163"/>
      <c r="I205" s="164"/>
      <c r="J205" s="187">
        <f t="shared" si="5"/>
        <v>0</v>
      </c>
      <c r="K205" s="193"/>
      <c r="L205" s="167"/>
      <c r="M205" s="244"/>
      <c r="N205" s="244"/>
      <c r="O205" s="166"/>
      <c r="P205" s="166" t="e">
        <v>#N/A</v>
      </c>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row>
    <row r="206" spans="1:49" s="42" customFormat="1" ht="38.25" hidden="1" customHeight="1" x14ac:dyDescent="0.2">
      <c r="A206" s="33" t="s">
        <v>191</v>
      </c>
      <c r="B206" s="168"/>
      <c r="C206" s="169" t="s">
        <v>409</v>
      </c>
      <c r="D206" s="169"/>
      <c r="E206" s="200" t="s">
        <v>199</v>
      </c>
      <c r="F206" s="184"/>
      <c r="G206" s="243" t="s">
        <v>410</v>
      </c>
      <c r="H206" s="163"/>
      <c r="I206" s="164"/>
      <c r="J206" s="187">
        <f t="shared" si="5"/>
        <v>0</v>
      </c>
      <c r="K206" s="193"/>
      <c r="L206" s="167"/>
      <c r="M206" s="244"/>
      <c r="N206" s="244"/>
      <c r="O206" s="166"/>
      <c r="P206" s="166" t="e">
        <v>#N/A</v>
      </c>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row>
    <row r="207" spans="1:49" s="42" customFormat="1" ht="38.25" hidden="1" customHeight="1" x14ac:dyDescent="0.2">
      <c r="A207" s="179" t="s">
        <v>192</v>
      </c>
      <c r="B207" s="209" t="s">
        <v>348</v>
      </c>
      <c r="C207" s="174" t="s">
        <v>349</v>
      </c>
      <c r="D207" s="174"/>
      <c r="E207" s="175" t="s">
        <v>194</v>
      </c>
      <c r="F207" s="183"/>
      <c r="G207" s="246" t="s">
        <v>350</v>
      </c>
      <c r="H207" s="163" t="s">
        <v>2</v>
      </c>
      <c r="I207" s="185"/>
      <c r="J207" s="187">
        <f t="shared" si="5"/>
        <v>1</v>
      </c>
      <c r="K207" s="193"/>
      <c r="L207" s="167"/>
      <c r="M207" s="244"/>
      <c r="N207" s="244"/>
      <c r="O207" s="166"/>
      <c r="P207" s="166" t="e">
        <v>#N/A</v>
      </c>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row>
    <row r="208" spans="1:49" s="42" customFormat="1" ht="25.5" hidden="1" x14ac:dyDescent="0.2">
      <c r="A208" s="142" t="s">
        <v>63</v>
      </c>
      <c r="B208" s="168"/>
      <c r="C208" s="169" t="s">
        <v>412</v>
      </c>
      <c r="D208" s="169"/>
      <c r="E208" s="200" t="s">
        <v>199</v>
      </c>
      <c r="F208" s="184"/>
      <c r="G208" s="243" t="s">
        <v>413</v>
      </c>
      <c r="H208" s="163"/>
      <c r="I208" s="164"/>
      <c r="J208" s="187">
        <f t="shared" si="5"/>
        <v>0</v>
      </c>
      <c r="K208" s="193"/>
      <c r="L208" s="167"/>
      <c r="M208" s="244"/>
      <c r="N208" s="244"/>
      <c r="O208" s="166"/>
      <c r="P208" s="166" t="e">
        <v>#N/A</v>
      </c>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row>
    <row r="209" spans="1:49" s="42" customFormat="1" ht="25.5" customHeight="1" x14ac:dyDescent="0.2">
      <c r="A209" s="33" t="s">
        <v>190</v>
      </c>
      <c r="B209" s="168"/>
      <c r="C209" s="169" t="s">
        <v>412</v>
      </c>
      <c r="D209" s="169"/>
      <c r="E209" s="200" t="s">
        <v>199</v>
      </c>
      <c r="F209" s="184"/>
      <c r="G209" s="243" t="s">
        <v>413</v>
      </c>
      <c r="H209" s="163"/>
      <c r="I209" s="164"/>
      <c r="J209" s="187">
        <f t="shared" si="5"/>
        <v>0</v>
      </c>
      <c r="K209" s="193"/>
      <c r="L209" s="167"/>
      <c r="M209" s="244"/>
      <c r="N209" s="244"/>
      <c r="O209" s="166"/>
      <c r="P209" s="166" t="e">
        <v>#N/A</v>
      </c>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row>
    <row r="210" spans="1:49" s="42" customFormat="1" ht="25.5" hidden="1" customHeight="1" x14ac:dyDescent="0.2">
      <c r="A210" s="33" t="s">
        <v>191</v>
      </c>
      <c r="B210" s="168"/>
      <c r="C210" s="169" t="s">
        <v>412</v>
      </c>
      <c r="D210" s="169"/>
      <c r="E210" s="200" t="s">
        <v>199</v>
      </c>
      <c r="F210" s="184"/>
      <c r="G210" s="243" t="s">
        <v>413</v>
      </c>
      <c r="H210" s="163"/>
      <c r="I210" s="164"/>
      <c r="J210" s="187">
        <f t="shared" si="5"/>
        <v>0</v>
      </c>
      <c r="K210" s="193"/>
      <c r="L210" s="167"/>
      <c r="M210" s="244"/>
      <c r="N210" s="244"/>
      <c r="O210" s="166"/>
      <c r="P210" s="166" t="e">
        <v>#N/A</v>
      </c>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row>
    <row r="211" spans="1:49" s="42" customFormat="1" ht="25.5" hidden="1" customHeight="1" x14ac:dyDescent="0.2">
      <c r="A211" s="179" t="s">
        <v>192</v>
      </c>
      <c r="B211" s="211"/>
      <c r="C211" s="169" t="s">
        <v>356</v>
      </c>
      <c r="D211" s="169"/>
      <c r="E211" s="38" t="s">
        <v>194</v>
      </c>
      <c r="F211" s="184"/>
      <c r="G211" s="249" t="s">
        <v>357</v>
      </c>
      <c r="H211" s="163"/>
      <c r="I211" s="164"/>
      <c r="J211" s="187">
        <f t="shared" si="5"/>
        <v>0</v>
      </c>
      <c r="K211" s="193"/>
      <c r="L211" s="167"/>
      <c r="M211" s="244"/>
      <c r="N211" s="244"/>
      <c r="O211" s="166"/>
      <c r="P211" s="166" t="e">
        <v>#N/A</v>
      </c>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row>
    <row r="212" spans="1:49" s="42" customFormat="1" ht="102" hidden="1" x14ac:dyDescent="0.2">
      <c r="A212" s="142" t="s">
        <v>63</v>
      </c>
      <c r="B212" s="168"/>
      <c r="C212" s="169" t="s">
        <v>414</v>
      </c>
      <c r="D212" s="169"/>
      <c r="E212" s="200" t="s">
        <v>213</v>
      </c>
      <c r="F212" s="184"/>
      <c r="G212" s="243" t="s">
        <v>415</v>
      </c>
      <c r="H212" s="163"/>
      <c r="I212" s="164"/>
      <c r="J212" s="187">
        <f t="shared" si="5"/>
        <v>0</v>
      </c>
      <c r="K212" s="193"/>
      <c r="L212" s="167"/>
      <c r="M212" s="244" t="s">
        <v>416</v>
      </c>
      <c r="N212" s="244"/>
      <c r="O212" s="166"/>
      <c r="P212" s="166" t="e">
        <v>#N/A</v>
      </c>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row>
    <row r="213" spans="1:49" s="42" customFormat="1" ht="102.75" customHeight="1" x14ac:dyDescent="0.2">
      <c r="A213" s="33" t="s">
        <v>190</v>
      </c>
      <c r="B213" s="168"/>
      <c r="C213" s="169" t="s">
        <v>414</v>
      </c>
      <c r="D213" s="169"/>
      <c r="E213" s="200" t="s">
        <v>213</v>
      </c>
      <c r="F213" s="184"/>
      <c r="G213" s="243" t="s">
        <v>415</v>
      </c>
      <c r="H213" s="163"/>
      <c r="I213" s="164"/>
      <c r="J213" s="187">
        <f t="shared" si="5"/>
        <v>0</v>
      </c>
      <c r="K213" s="193"/>
      <c r="L213" s="167"/>
      <c r="M213" s="244" t="s">
        <v>416</v>
      </c>
      <c r="N213" s="244"/>
      <c r="O213" s="166"/>
      <c r="P213" s="166" t="e">
        <v>#N/A</v>
      </c>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row>
    <row r="214" spans="1:49" s="42" customFormat="1" ht="102.75" hidden="1" customHeight="1" x14ac:dyDescent="0.2">
      <c r="A214" s="33" t="s">
        <v>191</v>
      </c>
      <c r="B214" s="168"/>
      <c r="C214" s="169" t="s">
        <v>414</v>
      </c>
      <c r="D214" s="169"/>
      <c r="E214" s="200" t="s">
        <v>213</v>
      </c>
      <c r="F214" s="184"/>
      <c r="G214" s="243" t="s">
        <v>415</v>
      </c>
      <c r="H214" s="163"/>
      <c r="I214" s="164"/>
      <c r="J214" s="187">
        <f t="shared" si="5"/>
        <v>0</v>
      </c>
      <c r="K214" s="193"/>
      <c r="L214" s="167"/>
      <c r="M214" s="244" t="s">
        <v>416</v>
      </c>
      <c r="N214" s="244"/>
      <c r="O214" s="166"/>
      <c r="P214" s="166" t="e">
        <v>#N/A</v>
      </c>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row>
    <row r="215" spans="1:49" s="42" customFormat="1" ht="102.75" hidden="1" customHeight="1" x14ac:dyDescent="0.2">
      <c r="A215" s="179" t="s">
        <v>192</v>
      </c>
      <c r="B215" s="227" t="s">
        <v>368</v>
      </c>
      <c r="C215" s="228" t="s">
        <v>369</v>
      </c>
      <c r="D215" s="228"/>
      <c r="E215" s="229"/>
      <c r="F215" s="229"/>
      <c r="G215" s="156"/>
      <c r="H215" s="231"/>
      <c r="I215" s="229"/>
      <c r="J215" s="187">
        <f t="shared" si="5"/>
        <v>0</v>
      </c>
      <c r="K215" s="193"/>
      <c r="L215" s="167"/>
      <c r="M215" s="244" t="s">
        <v>416</v>
      </c>
      <c r="N215" s="244"/>
      <c r="O215" s="166"/>
      <c r="P215" s="166" t="e">
        <v>#N/A</v>
      </c>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row>
    <row r="216" spans="1:49" s="42" customFormat="1" ht="178.5" hidden="1" x14ac:dyDescent="0.2">
      <c r="A216" s="142" t="s">
        <v>63</v>
      </c>
      <c r="B216" s="168"/>
      <c r="C216" s="169" t="s">
        <v>417</v>
      </c>
      <c r="D216" s="169"/>
      <c r="E216" s="200" t="s">
        <v>213</v>
      </c>
      <c r="F216" s="184"/>
      <c r="G216" s="243" t="s">
        <v>418</v>
      </c>
      <c r="H216" s="163"/>
      <c r="I216" s="164"/>
      <c r="J216" s="187">
        <f t="shared" si="5"/>
        <v>0</v>
      </c>
      <c r="K216" s="193"/>
      <c r="L216" s="167"/>
      <c r="M216" s="244" t="s">
        <v>419</v>
      </c>
      <c r="N216" s="244"/>
      <c r="O216" s="166"/>
      <c r="P216" s="166" t="e">
        <v>#N/A</v>
      </c>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row>
    <row r="217" spans="1:49" s="42" customFormat="1" ht="192" customHeight="1" x14ac:dyDescent="0.2">
      <c r="A217" s="33" t="s">
        <v>190</v>
      </c>
      <c r="B217" s="168"/>
      <c r="C217" s="169" t="s">
        <v>417</v>
      </c>
      <c r="D217" s="169"/>
      <c r="E217" s="200" t="s">
        <v>213</v>
      </c>
      <c r="F217" s="184"/>
      <c r="G217" s="243" t="s">
        <v>418</v>
      </c>
      <c r="H217" s="163"/>
      <c r="I217" s="164"/>
      <c r="J217" s="187">
        <f t="shared" si="5"/>
        <v>0</v>
      </c>
      <c r="K217" s="193"/>
      <c r="L217" s="167"/>
      <c r="M217" s="244" t="s">
        <v>419</v>
      </c>
      <c r="N217" s="244"/>
      <c r="O217" s="166"/>
      <c r="P217" s="166" t="e">
        <v>#N/A</v>
      </c>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row>
    <row r="218" spans="1:49" s="42" customFormat="1" ht="192" hidden="1" customHeight="1" x14ac:dyDescent="0.2">
      <c r="A218" s="33" t="s">
        <v>191</v>
      </c>
      <c r="B218" s="168"/>
      <c r="C218" s="169" t="s">
        <v>417</v>
      </c>
      <c r="D218" s="169"/>
      <c r="E218" s="200" t="s">
        <v>213</v>
      </c>
      <c r="F218" s="184"/>
      <c r="G218" s="243" t="s">
        <v>418</v>
      </c>
      <c r="H218" s="163"/>
      <c r="I218" s="164"/>
      <c r="J218" s="187">
        <f t="shared" si="5"/>
        <v>0</v>
      </c>
      <c r="K218" s="193"/>
      <c r="L218" s="167"/>
      <c r="M218" s="244" t="s">
        <v>419</v>
      </c>
      <c r="N218" s="244"/>
      <c r="O218" s="166"/>
      <c r="P218" s="166" t="e">
        <v>#N/A</v>
      </c>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row>
    <row r="219" spans="1:49" s="42" customFormat="1" ht="192" hidden="1" customHeight="1" x14ac:dyDescent="0.2">
      <c r="A219" s="179" t="s">
        <v>192</v>
      </c>
      <c r="B219" s="186" t="s">
        <v>378</v>
      </c>
      <c r="C219" s="169" t="s">
        <v>379</v>
      </c>
      <c r="D219" s="169"/>
      <c r="E219" s="38" t="s">
        <v>194</v>
      </c>
      <c r="F219" s="194"/>
      <c r="G219" s="250" t="s">
        <v>380</v>
      </c>
      <c r="H219" s="163" t="s">
        <v>2</v>
      </c>
      <c r="I219" s="196"/>
      <c r="J219" s="192">
        <f t="shared" si="5"/>
        <v>1</v>
      </c>
      <c r="K219" s="193"/>
      <c r="L219" s="167"/>
      <c r="M219" s="244" t="s">
        <v>419</v>
      </c>
      <c r="N219" s="244"/>
      <c r="O219" s="166"/>
      <c r="P219" s="166" t="e">
        <v>#N/A</v>
      </c>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row>
    <row r="220" spans="1:49" hidden="1" x14ac:dyDescent="0.2">
      <c r="A220" s="142" t="s">
        <v>63</v>
      </c>
      <c r="B220" s="143" t="s">
        <v>420</v>
      </c>
      <c r="C220" s="144" t="s">
        <v>421</v>
      </c>
      <c r="D220" s="144"/>
      <c r="E220" s="30"/>
      <c r="F220" s="32"/>
      <c r="G220" s="32"/>
      <c r="H220" s="145"/>
      <c r="I220" s="32"/>
      <c r="L220" s="251">
        <f>COUNTA($G$228:$G$230)-COUNTIF($H$228:$H$230,"NA")-COUNTIF($H$228:$H$230,"")+COUNTA($G$235:$G$254)-COUNTIF($H$235:$H$254,"NA")-COUNTIF($H$235:$H$254,"")+COUNTA($G$259:$G$266)-COUNTIF($H$259:$H$266,"NA")-COUNTIF($H$259:$H$266,"")+COUNTA($G$271:$G$274)-COUNTIF($H$271:$H$274,"NA")-COUNTIF($H$271:$H$274,"")</f>
        <v>-3</v>
      </c>
      <c r="M220" s="32"/>
      <c r="N220" s="32"/>
      <c r="O220" s="32"/>
      <c r="P220" s="32" t="e">
        <v>#N/A</v>
      </c>
    </row>
    <row r="221" spans="1:49" ht="15" customHeight="1" x14ac:dyDescent="0.2">
      <c r="A221" s="33" t="s">
        <v>190</v>
      </c>
      <c r="B221" s="143" t="s">
        <v>420</v>
      </c>
      <c r="C221" s="144" t="s">
        <v>421</v>
      </c>
      <c r="D221" s="144"/>
      <c r="E221" s="30"/>
      <c r="F221" s="32"/>
      <c r="G221" s="32"/>
      <c r="H221" s="145"/>
      <c r="I221" s="32"/>
      <c r="L221" s="251">
        <f>COUNTA($G$228:$G$230)-COUNTIF($H$228:$H$230,"NA")-COUNTIF($H$228:$H$230,"")+COUNTA($G$235:$G$254)-COUNTIF($H$235:$H$254,"NA")-COUNTIF($H$235:$H$254,"")+COUNTA($G$259:$G$266)-COUNTIF($H$259:$H$266,"NA")-COUNTIF($H$259:$H$266,"")+COUNTA($G$271:$G$274)-COUNTIF($H$271:$H$274,"NA")-COUNTIF($H$271:$H$274,"")</f>
        <v>-3</v>
      </c>
      <c r="M221" s="32"/>
      <c r="N221" s="32"/>
      <c r="O221" s="32"/>
      <c r="P221" s="32" t="e">
        <v>#N/A</v>
      </c>
    </row>
    <row r="222" spans="1:49" ht="15" hidden="1" customHeight="1" x14ac:dyDescent="0.2">
      <c r="A222" s="33" t="s">
        <v>191</v>
      </c>
      <c r="B222" s="143" t="s">
        <v>420</v>
      </c>
      <c r="C222" s="144" t="s">
        <v>421</v>
      </c>
      <c r="D222" s="144"/>
      <c r="E222" s="30"/>
      <c r="F222" s="32"/>
      <c r="G222" s="32"/>
      <c r="H222" s="145"/>
      <c r="I222" s="32"/>
      <c r="L222" s="251">
        <f>COUNTA($G$228:$G$230)-COUNTIF($H$228:$H$230,"NA")-COUNTIF($H$228:$H$230,"")+COUNTA($G$235:$G$254)-COUNTIF($H$235:$H$254,"NA")-COUNTIF($H$235:$H$254,"")+COUNTA($G$259:$G$266)-COUNTIF($H$259:$H$266,"NA")-COUNTIF($H$259:$H$266,"")+COUNTA($G$271:$G$274)-COUNTIF($H$271:$H$274,"NA")-COUNTIF($H$271:$H$274,"")</f>
        <v>-3</v>
      </c>
      <c r="M222" s="32"/>
      <c r="N222" s="32"/>
      <c r="O222" s="32"/>
      <c r="P222" s="32" t="e">
        <v>#N/A</v>
      </c>
    </row>
    <row r="223" spans="1:49" ht="15" hidden="1" customHeight="1" x14ac:dyDescent="0.2">
      <c r="A223" s="179" t="s">
        <v>192</v>
      </c>
      <c r="B223" s="188"/>
      <c r="C223" s="148" t="s">
        <v>381</v>
      </c>
      <c r="D223" s="148"/>
      <c r="E223" s="149" t="s">
        <v>194</v>
      </c>
      <c r="F223" s="189"/>
      <c r="G223" s="252" t="s">
        <v>382</v>
      </c>
      <c r="H223" s="235"/>
      <c r="I223" s="191"/>
      <c r="L223" s="251">
        <f>COUNTA($G$228:$G$230)-COUNTIF($H$228:$H$230,"NA")-COUNTIF($H$228:$H$230,"")+COUNTA($G$235:$G$254)-COUNTIF($H$235:$H$254,"NA")-COUNTIF($H$235:$H$254,"")+COUNTA($G$259:$G$266)-COUNTIF($H$259:$H$266,"NA")-COUNTIF($H$259:$H$266,"")+COUNTA($G$271:$G$274)-COUNTIF($H$271:$H$274,"NA")-COUNTIF($H$271:$H$274,"")</f>
        <v>-3</v>
      </c>
      <c r="M223" s="32"/>
      <c r="N223" s="32"/>
      <c r="O223" s="32"/>
      <c r="P223" s="32" t="e">
        <v>#N/A</v>
      </c>
    </row>
    <row r="224" spans="1:49" hidden="1" x14ac:dyDescent="0.2">
      <c r="A224" s="142" t="s">
        <v>63</v>
      </c>
      <c r="B224" s="154" t="s">
        <v>422</v>
      </c>
      <c r="C224" s="155" t="s">
        <v>423</v>
      </c>
      <c r="D224" s="155"/>
      <c r="E224" s="34"/>
      <c r="F224" s="36"/>
      <c r="G224" s="156"/>
      <c r="H224" s="157"/>
      <c r="I224" s="36"/>
      <c r="J224" s="187"/>
      <c r="K224" s="251">
        <f>COUNTA($G$228:$G$230)-COUNTIF($H$228:$H$230,"NA")-COUNTIF($H$228:$H$230,"")</f>
        <v>-1</v>
      </c>
      <c r="M224" s="36"/>
      <c r="N224" s="36"/>
      <c r="O224" s="36"/>
      <c r="P224" s="36" t="e">
        <v>#N/A</v>
      </c>
    </row>
    <row r="225" spans="1:49" ht="15" customHeight="1" x14ac:dyDescent="0.2">
      <c r="A225" s="33" t="s">
        <v>190</v>
      </c>
      <c r="B225" s="154" t="s">
        <v>422</v>
      </c>
      <c r="C225" s="155" t="s">
        <v>423</v>
      </c>
      <c r="D225" s="155"/>
      <c r="E225" s="34"/>
      <c r="F225" s="36"/>
      <c r="G225" s="156"/>
      <c r="H225" s="157"/>
      <c r="I225" s="36"/>
      <c r="J225" s="187"/>
      <c r="K225" s="251">
        <f>COUNTA($G$228:$G$230)-COUNTIF($H$228:$H$230,"NA")-COUNTIF($H$228:$H$230,"")</f>
        <v>-1</v>
      </c>
      <c r="M225" s="36"/>
      <c r="N225" s="36"/>
      <c r="O225" s="36"/>
      <c r="P225" s="36" t="e">
        <v>#N/A</v>
      </c>
    </row>
    <row r="226" spans="1:49" ht="15" hidden="1" customHeight="1" x14ac:dyDescent="0.2">
      <c r="A226" s="33" t="s">
        <v>191</v>
      </c>
      <c r="B226" s="154" t="s">
        <v>422</v>
      </c>
      <c r="C226" s="155" t="s">
        <v>423</v>
      </c>
      <c r="D226" s="155"/>
      <c r="E226" s="34"/>
      <c r="F226" s="36"/>
      <c r="G226" s="156"/>
      <c r="H226" s="157"/>
      <c r="I226" s="36"/>
      <c r="J226" s="187"/>
      <c r="K226" s="251">
        <f>COUNTA($G$228:$G$230)-COUNTIF($H$228:$H$230,"NA")-COUNTIF($H$228:$H$230,"")</f>
        <v>-1</v>
      </c>
      <c r="M226" s="36"/>
      <c r="N226" s="36"/>
      <c r="O226" s="36"/>
      <c r="P226" s="36" t="e">
        <v>#N/A</v>
      </c>
    </row>
    <row r="227" spans="1:49" ht="15" hidden="1" customHeight="1" x14ac:dyDescent="0.2">
      <c r="A227" s="179" t="s">
        <v>192</v>
      </c>
      <c r="B227" s="143" t="s">
        <v>387</v>
      </c>
      <c r="C227" s="144" t="s">
        <v>388</v>
      </c>
      <c r="D227" s="144"/>
      <c r="E227" s="30"/>
      <c r="F227" s="32"/>
      <c r="G227" s="32"/>
      <c r="H227" s="145"/>
      <c r="I227" s="32"/>
      <c r="J227" s="187"/>
      <c r="K227" s="251">
        <f>COUNTA($G$228:$G$230)-COUNTIF($H$228:$H$230,"NA")-COUNTIF($H$228:$H$230,"")</f>
        <v>-1</v>
      </c>
      <c r="M227" s="36"/>
      <c r="N227" s="36"/>
      <c r="O227" s="36"/>
      <c r="P227" s="36" t="e">
        <v>#N/A</v>
      </c>
    </row>
    <row r="228" spans="1:49" s="42" customFormat="1" ht="25.5" hidden="1" x14ac:dyDescent="0.2">
      <c r="A228" s="142" t="s">
        <v>63</v>
      </c>
      <c r="B228" s="168" t="s">
        <v>326</v>
      </c>
      <c r="C228" s="169" t="s">
        <v>327</v>
      </c>
      <c r="D228" s="169"/>
      <c r="E228" s="200" t="s">
        <v>213</v>
      </c>
      <c r="F228" s="184" t="s">
        <v>328</v>
      </c>
      <c r="G228" s="203" t="s">
        <v>329</v>
      </c>
      <c r="H228" s="163"/>
      <c r="I228" s="164"/>
      <c r="J228" s="219">
        <f>IF(H228="Oui",1,IF(H228="Non",0,IF(H228="en grande partie",0.75,IF(H228="Partiellement",0.25,0))))</f>
        <v>0</v>
      </c>
      <c r="K228" s="167"/>
      <c r="L228" s="193"/>
      <c r="M228" s="233"/>
      <c r="N228" s="233"/>
      <c r="O228" s="166" t="s">
        <v>306</v>
      </c>
      <c r="P228" s="166" t="s">
        <v>207</v>
      </c>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row>
    <row r="229" spans="1:49" s="42" customFormat="1" ht="25.5" hidden="1" customHeight="1" x14ac:dyDescent="0.2">
      <c r="A229" s="33" t="s">
        <v>191</v>
      </c>
      <c r="B229" s="168" t="s">
        <v>326</v>
      </c>
      <c r="C229" s="169" t="s">
        <v>327</v>
      </c>
      <c r="D229" s="169"/>
      <c r="E229" s="200" t="s">
        <v>213</v>
      </c>
      <c r="F229" s="184" t="s">
        <v>328</v>
      </c>
      <c r="G229" s="203" t="s">
        <v>329</v>
      </c>
      <c r="H229" s="163"/>
      <c r="I229" s="164"/>
      <c r="J229" s="219">
        <f>IF(H229="Oui",1,IF(H229="Non",0,IF(H229="en grande partie",0.75,IF(H229="Partiellement",0.25,0))))</f>
        <v>0</v>
      </c>
      <c r="K229" s="167"/>
      <c r="L229" s="193"/>
      <c r="M229" s="233"/>
      <c r="N229" s="233"/>
      <c r="O229" s="166" t="s">
        <v>306</v>
      </c>
      <c r="P229" s="166" t="s">
        <v>207</v>
      </c>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row>
    <row r="230" spans="1:49" s="42" customFormat="1" ht="25.5" hidden="1" customHeight="1" x14ac:dyDescent="0.2">
      <c r="A230" s="179" t="s">
        <v>192</v>
      </c>
      <c r="B230" s="227" t="s">
        <v>196</v>
      </c>
      <c r="C230" s="228" t="s">
        <v>389</v>
      </c>
      <c r="D230" s="228"/>
      <c r="E230" s="229"/>
      <c r="F230" s="229"/>
      <c r="G230" s="230"/>
      <c r="H230" s="231"/>
      <c r="I230" s="229"/>
      <c r="J230" s="219">
        <f>IF(H230="Oui",1,IF(H230="Non",0,IF(H230="en grande partie",0.75,IF(H230="Partiellement",0.25,0))))</f>
        <v>0</v>
      </c>
      <c r="K230" s="167"/>
      <c r="L230" s="193"/>
      <c r="M230" s="233"/>
      <c r="N230" s="233"/>
      <c r="O230" s="166" t="s">
        <v>306</v>
      </c>
      <c r="P230" s="166" t="s">
        <v>207</v>
      </c>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row>
    <row r="231" spans="1:49" hidden="1" x14ac:dyDescent="0.2">
      <c r="A231" s="142" t="s">
        <v>63</v>
      </c>
      <c r="B231" s="154" t="s">
        <v>271</v>
      </c>
      <c r="C231" s="155" t="s">
        <v>424</v>
      </c>
      <c r="D231" s="155"/>
      <c r="E231" s="34"/>
      <c r="F231" s="36"/>
      <c r="G231" s="156"/>
      <c r="H231" s="157"/>
      <c r="I231" s="36"/>
      <c r="J231" s="187"/>
      <c r="K231" s="251">
        <f>COUNTA($G$235:$G$254)-COUNTIF($H$235:$H$254,"NA")-COUNTIF($H$235:$H$254,"")</f>
        <v>0</v>
      </c>
      <c r="M231" s="36"/>
      <c r="N231" s="36"/>
      <c r="O231" s="36"/>
      <c r="P231" s="36" t="e">
        <v>#N/A</v>
      </c>
    </row>
    <row r="232" spans="1:49" ht="15" customHeight="1" x14ac:dyDescent="0.2">
      <c r="A232" s="33" t="s">
        <v>190</v>
      </c>
      <c r="B232" s="154" t="s">
        <v>271</v>
      </c>
      <c r="C232" s="155" t="s">
        <v>424</v>
      </c>
      <c r="D232" s="155"/>
      <c r="E232" s="34"/>
      <c r="F232" s="36"/>
      <c r="G232" s="156"/>
      <c r="H232" s="157"/>
      <c r="I232" s="36"/>
      <c r="J232" s="187"/>
      <c r="K232" s="251">
        <f>COUNTA($G$235:$G$254)-COUNTIF($H$235:$H$254,"NA")-COUNTIF($H$235:$H$254,"")</f>
        <v>0</v>
      </c>
      <c r="M232" s="36"/>
      <c r="N232" s="36"/>
      <c r="O232" s="36"/>
      <c r="P232" s="36" t="e">
        <v>#N/A</v>
      </c>
    </row>
    <row r="233" spans="1:49" ht="15" hidden="1" customHeight="1" x14ac:dyDescent="0.2">
      <c r="A233" s="33" t="s">
        <v>191</v>
      </c>
      <c r="B233" s="154" t="s">
        <v>271</v>
      </c>
      <c r="C233" s="155" t="s">
        <v>424</v>
      </c>
      <c r="D233" s="155"/>
      <c r="E233" s="34"/>
      <c r="F233" s="36"/>
      <c r="G233" s="156"/>
      <c r="H233" s="157"/>
      <c r="I233" s="36"/>
      <c r="J233" s="187"/>
      <c r="K233" s="251">
        <f>COUNTA($G$235:$G$254)-COUNTIF($H$235:$H$254,"NA")-COUNTIF($H$235:$H$254,"")</f>
        <v>0</v>
      </c>
      <c r="M233" s="36"/>
      <c r="N233" s="36"/>
      <c r="O233" s="36"/>
      <c r="P233" s="36" t="e">
        <v>#N/A</v>
      </c>
    </row>
    <row r="234" spans="1:49" ht="15" hidden="1" customHeight="1" x14ac:dyDescent="0.2">
      <c r="A234" s="179" t="s">
        <v>192</v>
      </c>
      <c r="B234" s="154" t="s">
        <v>271</v>
      </c>
      <c r="C234" s="155" t="s">
        <v>395</v>
      </c>
      <c r="D234" s="155"/>
      <c r="E234" s="34"/>
      <c r="F234" s="36"/>
      <c r="G234" s="156"/>
      <c r="H234" s="157"/>
      <c r="I234" s="36"/>
      <c r="J234" s="187"/>
      <c r="K234" s="251">
        <f>COUNTA($G$235:$G$254)-COUNTIF($H$235:$H$254,"NA")-COUNTIF($H$235:$H$254,"")</f>
        <v>0</v>
      </c>
      <c r="M234" s="36"/>
      <c r="N234" s="36"/>
      <c r="O234" s="36"/>
      <c r="P234" s="36" t="e">
        <v>#N/A</v>
      </c>
    </row>
    <row r="235" spans="1:49" s="42" customFormat="1" ht="25.5" hidden="1" x14ac:dyDescent="0.2">
      <c r="A235" s="142" t="s">
        <v>63</v>
      </c>
      <c r="B235" s="168" t="s">
        <v>425</v>
      </c>
      <c r="C235" s="169" t="s">
        <v>426</v>
      </c>
      <c r="D235" s="169"/>
      <c r="E235" s="200" t="s">
        <v>213</v>
      </c>
      <c r="F235" s="184"/>
      <c r="G235" s="199" t="s">
        <v>427</v>
      </c>
      <c r="H235" s="163"/>
      <c r="I235" s="164"/>
      <c r="J235" s="219">
        <f t="shared" ref="J235:J254" si="6">IF(H235="Oui",1,IF(H235="Non",0,IF(H235="en grande partie",0.75,IF(H235="Partiellement",0.25,0))))</f>
        <v>0</v>
      </c>
      <c r="K235" s="167"/>
      <c r="L235" s="193"/>
      <c r="M235" s="233"/>
      <c r="N235" s="233"/>
      <c r="O235" s="166" t="s">
        <v>351</v>
      </c>
      <c r="P235" s="166" t="s">
        <v>352</v>
      </c>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row>
    <row r="236" spans="1:49" s="42" customFormat="1" ht="25.5" customHeight="1" x14ac:dyDescent="0.2">
      <c r="A236" s="33" t="s">
        <v>190</v>
      </c>
      <c r="B236" s="168" t="s">
        <v>425</v>
      </c>
      <c r="C236" s="169" t="s">
        <v>426</v>
      </c>
      <c r="D236" s="169"/>
      <c r="E236" s="200" t="s">
        <v>213</v>
      </c>
      <c r="F236" s="184"/>
      <c r="G236" s="199" t="s">
        <v>427</v>
      </c>
      <c r="H236" s="163"/>
      <c r="I236" s="164"/>
      <c r="J236" s="219">
        <f t="shared" si="6"/>
        <v>0</v>
      </c>
      <c r="K236" s="167"/>
      <c r="L236" s="193"/>
      <c r="M236" s="233"/>
      <c r="N236" s="233"/>
      <c r="O236" s="166" t="s">
        <v>351</v>
      </c>
      <c r="P236" s="166" t="s">
        <v>352</v>
      </c>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row>
    <row r="237" spans="1:49" s="42" customFormat="1" ht="25.5" hidden="1" customHeight="1" x14ac:dyDescent="0.2">
      <c r="A237" s="33" t="s">
        <v>191</v>
      </c>
      <c r="B237" s="168" t="s">
        <v>425</v>
      </c>
      <c r="C237" s="169" t="s">
        <v>426</v>
      </c>
      <c r="D237" s="169"/>
      <c r="E237" s="200" t="s">
        <v>213</v>
      </c>
      <c r="F237" s="184"/>
      <c r="G237" s="199" t="s">
        <v>427</v>
      </c>
      <c r="H237" s="163"/>
      <c r="I237" s="164"/>
      <c r="J237" s="219">
        <f t="shared" si="6"/>
        <v>0</v>
      </c>
      <c r="K237" s="167"/>
      <c r="L237" s="193"/>
      <c r="M237" s="233"/>
      <c r="N237" s="233"/>
      <c r="O237" s="166" t="s">
        <v>351</v>
      </c>
      <c r="P237" s="166" t="s">
        <v>352</v>
      </c>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row>
    <row r="238" spans="1:49" s="42" customFormat="1" ht="25.5" hidden="1" customHeight="1" x14ac:dyDescent="0.2">
      <c r="A238" s="179" t="s">
        <v>192</v>
      </c>
      <c r="B238" s="242"/>
      <c r="C238" s="169" t="s">
        <v>397</v>
      </c>
      <c r="D238" s="169"/>
      <c r="E238" s="200" t="s">
        <v>199</v>
      </c>
      <c r="F238" s="184"/>
      <c r="G238" s="203" t="s">
        <v>398</v>
      </c>
      <c r="H238" s="163"/>
      <c r="I238" s="208" t="s">
        <v>393</v>
      </c>
      <c r="J238" s="219">
        <f t="shared" si="6"/>
        <v>0</v>
      </c>
      <c r="K238" s="167"/>
      <c r="L238" s="193"/>
      <c r="M238" s="233"/>
      <c r="N238" s="233"/>
      <c r="O238" s="166" t="s">
        <v>351</v>
      </c>
      <c r="P238" s="166" t="s">
        <v>352</v>
      </c>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row>
    <row r="239" spans="1:49" s="42" customFormat="1" ht="25.5" hidden="1" x14ac:dyDescent="0.2">
      <c r="A239" s="142" t="s">
        <v>63</v>
      </c>
      <c r="B239" s="168" t="s">
        <v>428</v>
      </c>
      <c r="C239" s="169" t="s">
        <v>429</v>
      </c>
      <c r="D239" s="169"/>
      <c r="E239" s="200" t="s">
        <v>213</v>
      </c>
      <c r="F239" s="184"/>
      <c r="G239" s="203" t="s">
        <v>430</v>
      </c>
      <c r="H239" s="163"/>
      <c r="I239" s="164"/>
      <c r="J239" s="219">
        <f t="shared" si="6"/>
        <v>0</v>
      </c>
      <c r="K239" s="167"/>
      <c r="L239" s="193"/>
      <c r="M239" s="233" t="s">
        <v>431</v>
      </c>
      <c r="N239" s="233"/>
      <c r="O239" s="166" t="s">
        <v>432</v>
      </c>
      <c r="P239" s="166" t="s">
        <v>207</v>
      </c>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row>
    <row r="240" spans="1:49" s="42" customFormat="1" ht="25.5" customHeight="1" x14ac:dyDescent="0.2">
      <c r="A240" s="33" t="s">
        <v>190</v>
      </c>
      <c r="B240" s="168" t="s">
        <v>428</v>
      </c>
      <c r="C240" s="169" t="s">
        <v>429</v>
      </c>
      <c r="D240" s="169"/>
      <c r="E240" s="200" t="s">
        <v>213</v>
      </c>
      <c r="F240" s="184"/>
      <c r="G240" s="203" t="s">
        <v>430</v>
      </c>
      <c r="H240" s="163"/>
      <c r="I240" s="164"/>
      <c r="J240" s="219">
        <f t="shared" si="6"/>
        <v>0</v>
      </c>
      <c r="K240" s="167"/>
      <c r="L240" s="193"/>
      <c r="M240" s="233" t="s">
        <v>431</v>
      </c>
      <c r="N240" s="233"/>
      <c r="O240" s="166" t="s">
        <v>432</v>
      </c>
      <c r="P240" s="166" t="s">
        <v>207</v>
      </c>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row>
    <row r="241" spans="1:49" s="42" customFormat="1" ht="25.5" hidden="1" customHeight="1" x14ac:dyDescent="0.2">
      <c r="A241" s="33" t="s">
        <v>191</v>
      </c>
      <c r="B241" s="168" t="s">
        <v>428</v>
      </c>
      <c r="C241" s="169" t="s">
        <v>429</v>
      </c>
      <c r="D241" s="169"/>
      <c r="E241" s="200" t="s">
        <v>213</v>
      </c>
      <c r="F241" s="184"/>
      <c r="G241" s="203" t="s">
        <v>430</v>
      </c>
      <c r="H241" s="163"/>
      <c r="I241" s="164"/>
      <c r="J241" s="219">
        <f t="shared" si="6"/>
        <v>0</v>
      </c>
      <c r="K241" s="167"/>
      <c r="L241" s="193"/>
      <c r="M241" s="233" t="s">
        <v>431</v>
      </c>
      <c r="N241" s="233"/>
      <c r="O241" s="166" t="s">
        <v>432</v>
      </c>
      <c r="P241" s="166" t="s">
        <v>207</v>
      </c>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row>
    <row r="242" spans="1:49" s="42" customFormat="1" ht="25.5" hidden="1" customHeight="1" x14ac:dyDescent="0.2">
      <c r="A242" s="179" t="s">
        <v>192</v>
      </c>
      <c r="B242" s="242"/>
      <c r="C242" s="169" t="s">
        <v>403</v>
      </c>
      <c r="D242" s="169"/>
      <c r="E242" s="39" t="s">
        <v>199</v>
      </c>
      <c r="F242" s="184"/>
      <c r="G242" s="203" t="s">
        <v>404</v>
      </c>
      <c r="H242" s="163"/>
      <c r="I242" s="208" t="s">
        <v>393</v>
      </c>
      <c r="J242" s="219">
        <f t="shared" si="6"/>
        <v>0</v>
      </c>
      <c r="K242" s="167"/>
      <c r="L242" s="193"/>
      <c r="M242" s="233" t="s">
        <v>431</v>
      </c>
      <c r="N242" s="233"/>
      <c r="O242" s="166" t="s">
        <v>432</v>
      </c>
      <c r="P242" s="166" t="s">
        <v>207</v>
      </c>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row>
    <row r="243" spans="1:49" s="42" customFormat="1" ht="25.5" hidden="1" x14ac:dyDescent="0.2">
      <c r="A243" s="142" t="s">
        <v>63</v>
      </c>
      <c r="B243" s="168" t="s">
        <v>330</v>
      </c>
      <c r="C243" s="169" t="s">
        <v>331</v>
      </c>
      <c r="D243" s="169"/>
      <c r="E243" s="200" t="s">
        <v>213</v>
      </c>
      <c r="F243" s="184"/>
      <c r="G243" s="199" t="s">
        <v>332</v>
      </c>
      <c r="H243" s="163"/>
      <c r="I243" s="164"/>
      <c r="J243" s="219">
        <f t="shared" si="6"/>
        <v>0</v>
      </c>
      <c r="K243" s="167"/>
      <c r="L243" s="193"/>
      <c r="M243" s="233" t="s">
        <v>433</v>
      </c>
      <c r="N243" s="233"/>
      <c r="O243" s="166" t="s">
        <v>434</v>
      </c>
      <c r="P243" s="166" t="s">
        <v>352</v>
      </c>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row>
    <row r="244" spans="1:49" s="42" customFormat="1" ht="25.5" customHeight="1" x14ac:dyDescent="0.2">
      <c r="A244" s="33" t="s">
        <v>190</v>
      </c>
      <c r="B244" s="168" t="s">
        <v>330</v>
      </c>
      <c r="C244" s="169" t="s">
        <v>331</v>
      </c>
      <c r="D244" s="169"/>
      <c r="E244" s="200" t="s">
        <v>213</v>
      </c>
      <c r="F244" s="184"/>
      <c r="G244" s="199" t="s">
        <v>332</v>
      </c>
      <c r="H244" s="163"/>
      <c r="I244" s="164"/>
      <c r="J244" s="219">
        <f t="shared" si="6"/>
        <v>0</v>
      </c>
      <c r="K244" s="167"/>
      <c r="L244" s="193"/>
      <c r="M244" s="233" t="s">
        <v>433</v>
      </c>
      <c r="N244" s="233"/>
      <c r="O244" s="166" t="s">
        <v>434</v>
      </c>
      <c r="P244" s="166" t="s">
        <v>352</v>
      </c>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row>
    <row r="245" spans="1:49" s="42" customFormat="1" ht="25.5" hidden="1" customHeight="1" x14ac:dyDescent="0.2">
      <c r="A245" s="33" t="s">
        <v>191</v>
      </c>
      <c r="B245" s="168" t="s">
        <v>330</v>
      </c>
      <c r="C245" s="169" t="s">
        <v>331</v>
      </c>
      <c r="D245" s="169"/>
      <c r="E245" s="200" t="s">
        <v>213</v>
      </c>
      <c r="F245" s="184"/>
      <c r="G245" s="199" t="s">
        <v>332</v>
      </c>
      <c r="H245" s="163"/>
      <c r="I245" s="164"/>
      <c r="J245" s="219">
        <f t="shared" si="6"/>
        <v>0</v>
      </c>
      <c r="K245" s="167"/>
      <c r="L245" s="193"/>
      <c r="M245" s="233" t="s">
        <v>433</v>
      </c>
      <c r="N245" s="233"/>
      <c r="O245" s="166" t="s">
        <v>434</v>
      </c>
      <c r="P245" s="166" t="s">
        <v>352</v>
      </c>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row>
    <row r="246" spans="1:49" s="42" customFormat="1" ht="25.5" hidden="1" customHeight="1" x14ac:dyDescent="0.2">
      <c r="A246" s="253" t="s">
        <v>192</v>
      </c>
      <c r="B246" s="209" t="s">
        <v>406</v>
      </c>
      <c r="C246" s="169" t="s">
        <v>407</v>
      </c>
      <c r="D246" s="169"/>
      <c r="E246" s="200" t="s">
        <v>213</v>
      </c>
      <c r="F246" s="184"/>
      <c r="G246" s="203" t="s">
        <v>408</v>
      </c>
      <c r="H246" s="163"/>
      <c r="I246" s="208" t="s">
        <v>393</v>
      </c>
      <c r="J246" s="219">
        <f t="shared" si="6"/>
        <v>0</v>
      </c>
      <c r="K246" s="167"/>
      <c r="L246" s="193"/>
      <c r="M246" s="233" t="s">
        <v>433</v>
      </c>
      <c r="N246" s="233"/>
      <c r="O246" s="166" t="s">
        <v>434</v>
      </c>
      <c r="P246" s="166" t="s">
        <v>352</v>
      </c>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row>
    <row r="247" spans="1:49" s="42" customFormat="1" ht="25.5" hidden="1" x14ac:dyDescent="0.2">
      <c r="A247" s="142" t="s">
        <v>63</v>
      </c>
      <c r="B247" s="168" t="s">
        <v>333</v>
      </c>
      <c r="C247" s="169" t="s">
        <v>334</v>
      </c>
      <c r="D247" s="169"/>
      <c r="E247" s="200" t="s">
        <v>213</v>
      </c>
      <c r="F247" s="184"/>
      <c r="G247" s="199" t="s">
        <v>335</v>
      </c>
      <c r="H247" s="163"/>
      <c r="I247" s="164"/>
      <c r="J247" s="219">
        <f t="shared" si="6"/>
        <v>0</v>
      </c>
      <c r="K247" s="167"/>
      <c r="L247" s="193"/>
      <c r="M247" s="233"/>
      <c r="N247" s="233"/>
      <c r="O247" s="166" t="s">
        <v>435</v>
      </c>
      <c r="P247" s="166" t="s">
        <v>352</v>
      </c>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row>
    <row r="248" spans="1:49" s="42" customFormat="1" ht="25.5" customHeight="1" x14ac:dyDescent="0.2">
      <c r="A248" s="33" t="s">
        <v>190</v>
      </c>
      <c r="B248" s="168" t="s">
        <v>333</v>
      </c>
      <c r="C248" s="169" t="s">
        <v>334</v>
      </c>
      <c r="D248" s="169"/>
      <c r="E248" s="200" t="s">
        <v>213</v>
      </c>
      <c r="F248" s="184"/>
      <c r="G248" s="199" t="s">
        <v>335</v>
      </c>
      <c r="H248" s="163"/>
      <c r="I248" s="164"/>
      <c r="J248" s="219">
        <f t="shared" si="6"/>
        <v>0</v>
      </c>
      <c r="K248" s="167"/>
      <c r="L248" s="193"/>
      <c r="M248" s="233"/>
      <c r="N248" s="233"/>
      <c r="O248" s="166" t="s">
        <v>435</v>
      </c>
      <c r="P248" s="166" t="s">
        <v>352</v>
      </c>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row>
    <row r="249" spans="1:49" s="42" customFormat="1" ht="25.5" hidden="1" customHeight="1" x14ac:dyDescent="0.2">
      <c r="A249" s="33" t="s">
        <v>191</v>
      </c>
      <c r="B249" s="168" t="s">
        <v>333</v>
      </c>
      <c r="C249" s="169" t="s">
        <v>334</v>
      </c>
      <c r="D249" s="169"/>
      <c r="E249" s="200" t="s">
        <v>213</v>
      </c>
      <c r="F249" s="184"/>
      <c r="G249" s="199" t="s">
        <v>335</v>
      </c>
      <c r="H249" s="163"/>
      <c r="I249" s="164"/>
      <c r="J249" s="219">
        <f t="shared" si="6"/>
        <v>0</v>
      </c>
      <c r="K249" s="167"/>
      <c r="L249" s="193"/>
      <c r="M249" s="233"/>
      <c r="N249" s="233"/>
      <c r="O249" s="166" t="s">
        <v>435</v>
      </c>
      <c r="P249" s="166" t="s">
        <v>352</v>
      </c>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row>
    <row r="250" spans="1:49" s="42" customFormat="1" ht="40.5" hidden="1" customHeight="1" x14ac:dyDescent="0.2">
      <c r="A250" s="179" t="s">
        <v>192</v>
      </c>
      <c r="B250" s="168"/>
      <c r="C250" s="169" t="s">
        <v>409</v>
      </c>
      <c r="D250" s="169"/>
      <c r="E250" s="200" t="s">
        <v>199</v>
      </c>
      <c r="F250" s="184"/>
      <c r="G250" s="203" t="s">
        <v>410</v>
      </c>
      <c r="H250" s="163"/>
      <c r="I250" s="208" t="s">
        <v>393</v>
      </c>
      <c r="J250" s="219">
        <f t="shared" si="6"/>
        <v>0</v>
      </c>
      <c r="K250" s="167"/>
      <c r="L250" s="193"/>
      <c r="M250" s="233"/>
      <c r="N250" s="233"/>
      <c r="O250" s="166" t="s">
        <v>435</v>
      </c>
      <c r="P250" s="166" t="s">
        <v>352</v>
      </c>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row>
    <row r="251" spans="1:49" s="42" customFormat="1" ht="25.5" hidden="1" x14ac:dyDescent="0.2">
      <c r="A251" s="142" t="s">
        <v>63</v>
      </c>
      <c r="B251" s="168" t="s">
        <v>436</v>
      </c>
      <c r="C251" s="169" t="s">
        <v>437</v>
      </c>
      <c r="D251" s="169"/>
      <c r="E251" s="200" t="s">
        <v>213</v>
      </c>
      <c r="F251" s="184"/>
      <c r="G251" s="199" t="s">
        <v>438</v>
      </c>
      <c r="H251" s="163"/>
      <c r="I251" s="164"/>
      <c r="J251" s="219">
        <f t="shared" si="6"/>
        <v>0</v>
      </c>
      <c r="K251" s="167"/>
      <c r="L251" s="193"/>
      <c r="M251" s="233"/>
      <c r="N251" s="233"/>
      <c r="O251" s="166" t="s">
        <v>435</v>
      </c>
      <c r="P251" s="166" t="s">
        <v>352</v>
      </c>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row>
    <row r="252" spans="1:49" s="42" customFormat="1" ht="25.5" customHeight="1" x14ac:dyDescent="0.2">
      <c r="A252" s="33" t="s">
        <v>190</v>
      </c>
      <c r="B252" s="168" t="s">
        <v>436</v>
      </c>
      <c r="C252" s="169" t="s">
        <v>437</v>
      </c>
      <c r="D252" s="169"/>
      <c r="E252" s="200" t="s">
        <v>213</v>
      </c>
      <c r="F252" s="184"/>
      <c r="G252" s="199" t="s">
        <v>438</v>
      </c>
      <c r="H252" s="163"/>
      <c r="I252" s="164"/>
      <c r="J252" s="219">
        <f t="shared" si="6"/>
        <v>0</v>
      </c>
      <c r="K252" s="167"/>
      <c r="L252" s="193"/>
      <c r="M252" s="233"/>
      <c r="N252" s="233"/>
      <c r="O252" s="166" t="s">
        <v>435</v>
      </c>
      <c r="P252" s="166" t="s">
        <v>352</v>
      </c>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row>
    <row r="253" spans="1:49" s="42" customFormat="1" ht="25.5" hidden="1" x14ac:dyDescent="0.2">
      <c r="A253" s="33" t="s">
        <v>191</v>
      </c>
      <c r="B253" s="168" t="s">
        <v>436</v>
      </c>
      <c r="C253" s="169" t="s">
        <v>437</v>
      </c>
      <c r="D253" s="169"/>
      <c r="E253" s="200" t="s">
        <v>213</v>
      </c>
      <c r="F253" s="184"/>
      <c r="G253" s="199" t="s">
        <v>438</v>
      </c>
      <c r="H253" s="163"/>
      <c r="I253" s="164"/>
      <c r="J253" s="219">
        <f t="shared" si="6"/>
        <v>0</v>
      </c>
      <c r="K253" s="167"/>
      <c r="L253" s="193"/>
      <c r="M253" s="233"/>
      <c r="N253" s="233"/>
      <c r="O253" s="166" t="s">
        <v>435</v>
      </c>
      <c r="P253" s="166" t="s">
        <v>352</v>
      </c>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row>
    <row r="254" spans="1:49" s="42" customFormat="1" ht="25.5" hidden="1" customHeight="1" x14ac:dyDescent="0.2">
      <c r="A254" s="179" t="s">
        <v>192</v>
      </c>
      <c r="B254" s="168"/>
      <c r="C254" s="169" t="s">
        <v>412</v>
      </c>
      <c r="D254" s="169"/>
      <c r="E254" s="200" t="s">
        <v>199</v>
      </c>
      <c r="F254" s="184"/>
      <c r="G254" s="203" t="s">
        <v>413</v>
      </c>
      <c r="H254" s="163"/>
      <c r="I254" s="208" t="s">
        <v>393</v>
      </c>
      <c r="J254" s="219">
        <f t="shared" si="6"/>
        <v>0</v>
      </c>
      <c r="K254" s="167"/>
      <c r="L254" s="193"/>
      <c r="M254" s="233"/>
      <c r="N254" s="233"/>
      <c r="O254" s="166" t="s">
        <v>435</v>
      </c>
      <c r="P254" s="166" t="s">
        <v>352</v>
      </c>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row>
    <row r="255" spans="1:49" hidden="1" x14ac:dyDescent="0.2">
      <c r="A255" s="142" t="s">
        <v>63</v>
      </c>
      <c r="B255" s="154" t="s">
        <v>368</v>
      </c>
      <c r="C255" s="155" t="s">
        <v>439</v>
      </c>
      <c r="D255" s="254"/>
      <c r="E255" s="255"/>
      <c r="F255" s="36"/>
      <c r="G255" s="156"/>
      <c r="H255" s="157"/>
      <c r="I255" s="36"/>
      <c r="J255" s="187"/>
      <c r="K255" s="251">
        <f>COUNTA($G$259:$G$266)-COUNTIF($H$259:$H$266,"NA")-COUNTIF($H$259:$H$266,"")</f>
        <v>-1</v>
      </c>
      <c r="M255" s="36"/>
      <c r="N255" s="36"/>
      <c r="O255" s="36"/>
      <c r="P255" s="36" t="e">
        <v>#N/A</v>
      </c>
    </row>
    <row r="256" spans="1:49" ht="15" customHeight="1" x14ac:dyDescent="0.2">
      <c r="A256" s="33" t="s">
        <v>190</v>
      </c>
      <c r="B256" s="154" t="s">
        <v>368</v>
      </c>
      <c r="C256" s="155" t="s">
        <v>439</v>
      </c>
      <c r="D256" s="254"/>
      <c r="E256" s="255"/>
      <c r="F256" s="36"/>
      <c r="G256" s="156"/>
      <c r="H256" s="157"/>
      <c r="I256" s="36"/>
      <c r="J256" s="187"/>
      <c r="K256" s="251">
        <f>COUNTA($G$259:$G$266)-COUNTIF($H$259:$H$266,"NA")-COUNTIF($H$259:$H$266,"")</f>
        <v>-1</v>
      </c>
      <c r="M256" s="36"/>
      <c r="N256" s="36"/>
      <c r="O256" s="36"/>
      <c r="P256" s="36" t="e">
        <v>#N/A</v>
      </c>
    </row>
    <row r="257" spans="1:49" ht="15" hidden="1" customHeight="1" x14ac:dyDescent="0.2">
      <c r="A257" s="33" t="s">
        <v>191</v>
      </c>
      <c r="B257" s="154" t="s">
        <v>368</v>
      </c>
      <c r="C257" s="155" t="s">
        <v>439</v>
      </c>
      <c r="D257" s="254"/>
      <c r="E257" s="255"/>
      <c r="F257" s="36"/>
      <c r="G257" s="156"/>
      <c r="H257" s="157"/>
      <c r="I257" s="36"/>
      <c r="J257" s="187"/>
      <c r="K257" s="251">
        <f>COUNTA($G$259:$G$266)-COUNTIF($H$259:$H$266,"NA")-COUNTIF($H$259:$H$266,"")</f>
        <v>-1</v>
      </c>
      <c r="M257" s="36"/>
      <c r="N257" s="36"/>
      <c r="O257" s="36"/>
      <c r="P257" s="36" t="e">
        <v>#N/A</v>
      </c>
    </row>
    <row r="258" spans="1:49" ht="15" hidden="1" customHeight="1" x14ac:dyDescent="0.2">
      <c r="A258" s="179" t="s">
        <v>192</v>
      </c>
      <c r="B258" s="147"/>
      <c r="C258" s="148" t="s">
        <v>414</v>
      </c>
      <c r="D258" s="256"/>
      <c r="E258" s="257" t="s">
        <v>213</v>
      </c>
      <c r="F258" s="150"/>
      <c r="G258" s="243" t="s">
        <v>415</v>
      </c>
      <c r="H258" s="235"/>
      <c r="I258" s="218" t="s">
        <v>393</v>
      </c>
      <c r="J258" s="187"/>
      <c r="K258" s="251">
        <f>COUNTA($G$259:$G$266)-COUNTIF($H$259:$H$266,"NA")-COUNTIF($H$259:$H$266,"")</f>
        <v>-1</v>
      </c>
      <c r="M258" s="36"/>
      <c r="N258" s="36"/>
      <c r="O258" s="36"/>
      <c r="P258" s="36" t="e">
        <v>#N/A</v>
      </c>
    </row>
    <row r="259" spans="1:49" s="42" customFormat="1" ht="25.5" hidden="1" x14ac:dyDescent="0.2">
      <c r="A259" s="142" t="s">
        <v>63</v>
      </c>
      <c r="B259" s="168" t="s">
        <v>336</v>
      </c>
      <c r="C259" s="169" t="s">
        <v>337</v>
      </c>
      <c r="D259" s="169"/>
      <c r="E259" s="200" t="s">
        <v>213</v>
      </c>
      <c r="F259" s="184" t="s">
        <v>328</v>
      </c>
      <c r="G259" s="206" t="s">
        <v>338</v>
      </c>
      <c r="H259" s="163"/>
      <c r="I259" s="164"/>
      <c r="J259" s="219">
        <f t="shared" ref="J259:J266" si="7">IF(H259="Oui",1,IF(H259="Non",0,IF(H259="en grande partie",0.75,IF(H259="Partiellement",0.25,0))))</f>
        <v>0</v>
      </c>
      <c r="K259" s="167"/>
      <c r="L259" s="193"/>
      <c r="M259" s="233"/>
      <c r="N259" s="233"/>
      <c r="O259" s="166" t="s">
        <v>325</v>
      </c>
      <c r="P259" s="166" t="s">
        <v>207</v>
      </c>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row>
    <row r="260" spans="1:49" s="42" customFormat="1" ht="25.5" hidden="1" customHeight="1" x14ac:dyDescent="0.2">
      <c r="A260" s="33" t="s">
        <v>191</v>
      </c>
      <c r="B260" s="168" t="s">
        <v>336</v>
      </c>
      <c r="C260" s="169" t="s">
        <v>337</v>
      </c>
      <c r="D260" s="169"/>
      <c r="E260" s="200" t="s">
        <v>213</v>
      </c>
      <c r="F260" s="184" t="s">
        <v>328</v>
      </c>
      <c r="G260" s="206" t="s">
        <v>338</v>
      </c>
      <c r="H260" s="163"/>
      <c r="I260" s="164"/>
      <c r="J260" s="219">
        <f t="shared" si="7"/>
        <v>0</v>
      </c>
      <c r="K260" s="167"/>
      <c r="L260" s="193"/>
      <c r="M260" s="233"/>
      <c r="N260" s="233"/>
      <c r="O260" s="166" t="s">
        <v>325</v>
      </c>
      <c r="P260" s="166" t="s">
        <v>207</v>
      </c>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row>
    <row r="261" spans="1:49" s="42" customFormat="1" ht="25.5" hidden="1" customHeight="1" x14ac:dyDescent="0.2">
      <c r="A261" s="179" t="s">
        <v>192</v>
      </c>
      <c r="B261" s="168"/>
      <c r="C261" s="169" t="s">
        <v>417</v>
      </c>
      <c r="D261" s="169"/>
      <c r="E261" s="200" t="s">
        <v>213</v>
      </c>
      <c r="F261" s="184"/>
      <c r="G261" s="203" t="s">
        <v>418</v>
      </c>
      <c r="H261" s="163"/>
      <c r="I261" s="208" t="s">
        <v>393</v>
      </c>
      <c r="J261" s="219">
        <f t="shared" si="7"/>
        <v>0</v>
      </c>
      <c r="K261" s="167"/>
      <c r="L261" s="193"/>
      <c r="M261" s="233"/>
      <c r="N261" s="233"/>
      <c r="O261" s="166" t="s">
        <v>325</v>
      </c>
      <c r="P261" s="166" t="s">
        <v>207</v>
      </c>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row>
    <row r="262" spans="1:49" s="42" customFormat="1" ht="25.5" hidden="1" x14ac:dyDescent="0.2">
      <c r="A262" s="142" t="s">
        <v>63</v>
      </c>
      <c r="B262" s="168" t="s">
        <v>440</v>
      </c>
      <c r="C262" s="169" t="s">
        <v>441</v>
      </c>
      <c r="D262" s="169"/>
      <c r="E262" s="200" t="s">
        <v>213</v>
      </c>
      <c r="F262" s="180"/>
      <c r="G262" s="258" t="s">
        <v>442</v>
      </c>
      <c r="H262" s="163"/>
      <c r="I262" s="201"/>
      <c r="J262" s="219">
        <f t="shared" si="7"/>
        <v>0</v>
      </c>
      <c r="K262" s="167"/>
      <c r="L262" s="167"/>
      <c r="M262" s="259" t="s">
        <v>443</v>
      </c>
      <c r="N262" s="259"/>
      <c r="O262" s="166" t="s">
        <v>325</v>
      </c>
      <c r="P262" s="166" t="s">
        <v>207</v>
      </c>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row>
    <row r="263" spans="1:49" s="42" customFormat="1" ht="25.5" customHeight="1" x14ac:dyDescent="0.2">
      <c r="A263" s="33" t="s">
        <v>190</v>
      </c>
      <c r="B263" s="168" t="s">
        <v>440</v>
      </c>
      <c r="C263" s="169" t="s">
        <v>441</v>
      </c>
      <c r="D263" s="169"/>
      <c r="E263" s="200" t="s">
        <v>213</v>
      </c>
      <c r="F263" s="180"/>
      <c r="G263" s="258" t="s">
        <v>442</v>
      </c>
      <c r="H263" s="163"/>
      <c r="I263" s="201"/>
      <c r="J263" s="219">
        <f t="shared" si="7"/>
        <v>0</v>
      </c>
      <c r="K263" s="167"/>
      <c r="L263" s="167"/>
      <c r="M263" s="259" t="s">
        <v>443</v>
      </c>
      <c r="N263" s="259"/>
      <c r="O263" s="166" t="s">
        <v>325</v>
      </c>
      <c r="P263" s="166" t="s">
        <v>207</v>
      </c>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row>
    <row r="264" spans="1:49" s="42" customFormat="1" ht="25.5" hidden="1" x14ac:dyDescent="0.2">
      <c r="A264" s="142" t="s">
        <v>63</v>
      </c>
      <c r="B264" s="168" t="s">
        <v>444</v>
      </c>
      <c r="C264" s="169" t="s">
        <v>445</v>
      </c>
      <c r="D264" s="169"/>
      <c r="E264" s="200" t="s">
        <v>213</v>
      </c>
      <c r="F264" s="180" t="s">
        <v>328</v>
      </c>
      <c r="G264" s="206" t="s">
        <v>446</v>
      </c>
      <c r="H264" s="163"/>
      <c r="I264" s="201"/>
      <c r="J264" s="219">
        <f t="shared" si="7"/>
        <v>0</v>
      </c>
      <c r="K264" s="167"/>
      <c r="L264" s="167"/>
      <c r="M264" s="259"/>
      <c r="N264" s="259"/>
      <c r="O264" s="166" t="s">
        <v>447</v>
      </c>
      <c r="P264" s="166" t="s">
        <v>207</v>
      </c>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row>
    <row r="265" spans="1:49" s="42" customFormat="1" ht="25.5" hidden="1" customHeight="1" x14ac:dyDescent="0.2">
      <c r="A265" s="33" t="s">
        <v>191</v>
      </c>
      <c r="B265" s="168" t="s">
        <v>444</v>
      </c>
      <c r="C265" s="169" t="s">
        <v>445</v>
      </c>
      <c r="D265" s="169"/>
      <c r="E265" s="200" t="s">
        <v>213</v>
      </c>
      <c r="F265" s="180" t="s">
        <v>328</v>
      </c>
      <c r="G265" s="206" t="s">
        <v>446</v>
      </c>
      <c r="H265" s="163"/>
      <c r="I265" s="201"/>
      <c r="J265" s="219">
        <f t="shared" si="7"/>
        <v>0</v>
      </c>
      <c r="K265" s="167"/>
      <c r="L265" s="167"/>
      <c r="M265" s="259"/>
      <c r="N265" s="259"/>
      <c r="O265" s="166" t="s">
        <v>447</v>
      </c>
      <c r="P265" s="166" t="s">
        <v>207</v>
      </c>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row>
    <row r="266" spans="1:49" s="42" customFormat="1" ht="25.5" hidden="1" customHeight="1" x14ac:dyDescent="0.2">
      <c r="A266" s="179" t="s">
        <v>192</v>
      </c>
      <c r="B266" s="223" t="s">
        <v>420</v>
      </c>
      <c r="C266" s="224" t="s">
        <v>421</v>
      </c>
      <c r="D266" s="224"/>
      <c r="E266" s="225"/>
      <c r="F266" s="225"/>
      <c r="G266" s="225"/>
      <c r="H266" s="226"/>
      <c r="I266" s="225"/>
      <c r="J266" s="219">
        <f t="shared" si="7"/>
        <v>0</v>
      </c>
      <c r="K266" s="167"/>
      <c r="L266" s="167"/>
      <c r="M266" s="259"/>
      <c r="N266" s="259"/>
      <c r="O266" s="166" t="s">
        <v>447</v>
      </c>
      <c r="P266" s="166" t="s">
        <v>207</v>
      </c>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row>
    <row r="267" spans="1:49" hidden="1" x14ac:dyDescent="0.2">
      <c r="A267" s="142" t="s">
        <v>63</v>
      </c>
      <c r="B267" s="154" t="s">
        <v>448</v>
      </c>
      <c r="C267" s="155" t="s">
        <v>449</v>
      </c>
      <c r="D267" s="155"/>
      <c r="E267" s="34"/>
      <c r="F267" s="36"/>
      <c r="G267" s="156"/>
      <c r="H267" s="157"/>
      <c r="I267" s="36"/>
      <c r="J267" s="187"/>
      <c r="K267" s="251">
        <f>COUNTA($G$271:$G$274)-COUNTIF($H$271:$H$274,"NA")-COUNTIF($H$271:$H$274,"")</f>
        <v>-1</v>
      </c>
      <c r="M267" s="36"/>
      <c r="N267" s="36"/>
      <c r="O267" s="36"/>
      <c r="P267" s="36" t="e">
        <v>#N/A</v>
      </c>
    </row>
    <row r="268" spans="1:49" ht="15" customHeight="1" x14ac:dyDescent="0.2">
      <c r="A268" s="33" t="s">
        <v>190</v>
      </c>
      <c r="B268" s="154" t="s">
        <v>448</v>
      </c>
      <c r="C268" s="155" t="s">
        <v>449</v>
      </c>
      <c r="D268" s="155"/>
      <c r="E268" s="34"/>
      <c r="F268" s="36"/>
      <c r="G268" s="156"/>
      <c r="H268" s="157"/>
      <c r="I268" s="36"/>
      <c r="J268" s="187"/>
      <c r="K268" s="251">
        <f>COUNTA($G$271:$G$274)-COUNTIF($H$271:$H$274,"NA")-COUNTIF($H$271:$H$274,"")</f>
        <v>-1</v>
      </c>
      <c r="M268" s="36"/>
      <c r="N268" s="36"/>
      <c r="O268" s="36"/>
      <c r="P268" s="36" t="e">
        <v>#N/A</v>
      </c>
    </row>
    <row r="269" spans="1:49" ht="15" hidden="1" customHeight="1" x14ac:dyDescent="0.2">
      <c r="A269" s="33" t="s">
        <v>191</v>
      </c>
      <c r="B269" s="154" t="s">
        <v>448</v>
      </c>
      <c r="C269" s="155" t="s">
        <v>449</v>
      </c>
      <c r="D269" s="155"/>
      <c r="E269" s="34"/>
      <c r="F269" s="36"/>
      <c r="G269" s="156"/>
      <c r="H269" s="157"/>
      <c r="I269" s="36"/>
      <c r="J269" s="187"/>
      <c r="K269" s="251">
        <f>COUNTA($G$271:$G$274)-COUNTIF($H$271:$H$274,"NA")-COUNTIF($H$271:$H$274,"")</f>
        <v>-1</v>
      </c>
      <c r="M269" s="36"/>
      <c r="N269" s="36"/>
      <c r="O269" s="36"/>
      <c r="P269" s="36" t="e">
        <v>#N/A</v>
      </c>
    </row>
    <row r="270" spans="1:49" ht="15" hidden="1" customHeight="1" x14ac:dyDescent="0.2">
      <c r="A270" s="179" t="s">
        <v>192</v>
      </c>
      <c r="B270" s="154" t="s">
        <v>422</v>
      </c>
      <c r="C270" s="155" t="s">
        <v>423</v>
      </c>
      <c r="D270" s="155"/>
      <c r="E270" s="34"/>
      <c r="F270" s="36"/>
      <c r="G270" s="156"/>
      <c r="H270" s="157"/>
      <c r="I270" s="36"/>
      <c r="J270" s="187"/>
      <c r="K270" s="251">
        <f>COUNTA($G$271:$G$274)-COUNTIF($H$271:$H$274,"NA")-COUNTIF($H$271:$H$274,"")</f>
        <v>-1</v>
      </c>
      <c r="M270" s="36"/>
      <c r="N270" s="36"/>
      <c r="O270" s="36"/>
      <c r="P270" s="36" t="e">
        <v>#N/A</v>
      </c>
    </row>
    <row r="271" spans="1:49" s="42" customFormat="1" ht="25.5" hidden="1" x14ac:dyDescent="0.2">
      <c r="A271" s="142" t="s">
        <v>63</v>
      </c>
      <c r="B271" s="168" t="s">
        <v>450</v>
      </c>
      <c r="C271" s="169" t="s">
        <v>451</v>
      </c>
      <c r="D271" s="169"/>
      <c r="E271" s="180" t="s">
        <v>213</v>
      </c>
      <c r="F271" s="180"/>
      <c r="G271" s="203" t="s">
        <v>452</v>
      </c>
      <c r="H271" s="163"/>
      <c r="I271" s="201"/>
      <c r="J271" s="192">
        <f>IF(H271="Oui",1,IF(H271="Non",0,IF(H271="en grande partie",0.75,IF(H271="Partiellement",0.25,0))))</f>
        <v>0</v>
      </c>
      <c r="K271" s="167"/>
      <c r="L271" s="167"/>
      <c r="M271" s="259"/>
      <c r="N271" s="259"/>
      <c r="O271" s="166" t="s">
        <v>453</v>
      </c>
      <c r="P271" s="166" t="s">
        <v>207</v>
      </c>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row>
    <row r="272" spans="1:49" s="42" customFormat="1" ht="25.5" customHeight="1" x14ac:dyDescent="0.2">
      <c r="A272" s="33" t="s">
        <v>190</v>
      </c>
      <c r="B272" s="168" t="s">
        <v>450</v>
      </c>
      <c r="C272" s="169" t="s">
        <v>451</v>
      </c>
      <c r="D272" s="169"/>
      <c r="E272" s="180" t="s">
        <v>213</v>
      </c>
      <c r="F272" s="180"/>
      <c r="G272" s="203" t="s">
        <v>452</v>
      </c>
      <c r="H272" s="163"/>
      <c r="I272" s="201"/>
      <c r="J272" s="192">
        <f>IF(H272="Oui",1,IF(H272="Non",0,IF(H272="en grande partie",0.75,IF(H272="Partiellement",0.25,0))))</f>
        <v>0</v>
      </c>
      <c r="K272" s="167"/>
      <c r="L272" s="167"/>
      <c r="M272" s="259"/>
      <c r="N272" s="259"/>
      <c r="O272" s="166" t="s">
        <v>453</v>
      </c>
      <c r="P272" s="166" t="s">
        <v>207</v>
      </c>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row>
    <row r="273" spans="1:49" s="42" customFormat="1" ht="25.5" hidden="1" customHeight="1" x14ac:dyDescent="0.2">
      <c r="A273" s="33" t="s">
        <v>191</v>
      </c>
      <c r="B273" s="168" t="s">
        <v>450</v>
      </c>
      <c r="C273" s="169" t="s">
        <v>451</v>
      </c>
      <c r="D273" s="169"/>
      <c r="E273" s="180" t="s">
        <v>213</v>
      </c>
      <c r="F273" s="180"/>
      <c r="G273" s="203" t="s">
        <v>452</v>
      </c>
      <c r="H273" s="163"/>
      <c r="I273" s="201"/>
      <c r="J273" s="192">
        <f>IF(H273="Oui",1,IF(H273="Non",0,IF(H273="en grande partie",0.75,IF(H273="Partiellement",0.25,0))))</f>
        <v>0</v>
      </c>
      <c r="K273" s="167"/>
      <c r="L273" s="167"/>
      <c r="M273" s="259"/>
      <c r="N273" s="259"/>
      <c r="O273" s="166" t="s">
        <v>453</v>
      </c>
      <c r="P273" s="166" t="s">
        <v>207</v>
      </c>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row>
    <row r="274" spans="1:49" s="42" customFormat="1" ht="25.5" hidden="1" customHeight="1" x14ac:dyDescent="0.2">
      <c r="A274" s="179" t="s">
        <v>192</v>
      </c>
      <c r="B274" s="227" t="s">
        <v>271</v>
      </c>
      <c r="C274" s="228" t="s">
        <v>424</v>
      </c>
      <c r="D274" s="228"/>
      <c r="E274" s="229"/>
      <c r="F274" s="229"/>
      <c r="G274" s="230"/>
      <c r="H274" s="231"/>
      <c r="I274" s="229"/>
      <c r="J274" s="192">
        <f>IF(H274="Oui",1,IF(H274="Non",0,IF(H274="en grande partie",0.75,IF(H274="Partiellement",0.25,0))))</f>
        <v>0</v>
      </c>
      <c r="K274" s="167"/>
      <c r="L274" s="167"/>
      <c r="M274" s="259"/>
      <c r="N274" s="259"/>
      <c r="O274" s="166" t="s">
        <v>453</v>
      </c>
      <c r="P274" s="166" t="s">
        <v>207</v>
      </c>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row>
    <row r="275" spans="1:49" hidden="1" x14ac:dyDescent="0.2">
      <c r="A275" s="142" t="s">
        <v>63</v>
      </c>
      <c r="B275" s="143" t="s">
        <v>454</v>
      </c>
      <c r="C275" s="144" t="s">
        <v>455</v>
      </c>
      <c r="D275" s="144"/>
      <c r="E275" s="30"/>
      <c r="F275" s="32"/>
      <c r="G275" s="32"/>
      <c r="H275" s="145"/>
      <c r="I275" s="32"/>
      <c r="L275" s="251">
        <f>COUNTA($G$283:$G$314)-COUNTIF($H$283:$H$314,"NA")-COUNTIF($H$283:$H$314,"")+COUNTA($G$319:$G$366)-COUNTIF($H$319:$H$366,"NA")-COUNTIF($H$319:$H$366,"")</f>
        <v>-1</v>
      </c>
      <c r="M275" s="32"/>
      <c r="N275" s="32"/>
      <c r="O275" s="32"/>
      <c r="P275" s="32" t="e">
        <v>#N/A</v>
      </c>
    </row>
    <row r="276" spans="1:49" ht="15" customHeight="1" x14ac:dyDescent="0.2">
      <c r="A276" s="33" t="s">
        <v>190</v>
      </c>
      <c r="B276" s="143" t="s">
        <v>454</v>
      </c>
      <c r="C276" s="144" t="s">
        <v>455</v>
      </c>
      <c r="D276" s="144"/>
      <c r="E276" s="30"/>
      <c r="F276" s="32"/>
      <c r="G276" s="32"/>
      <c r="H276" s="145"/>
      <c r="I276" s="32"/>
      <c r="L276" s="251">
        <f>COUNTA($G$283:$G$314)-COUNTIF($H$283:$H$314,"NA")-COUNTIF($H$283:$H$314,"")+COUNTA($G$319:$G$366)-COUNTIF($H$319:$H$366,"NA")-COUNTIF($H$319:$H$366,"")</f>
        <v>-1</v>
      </c>
      <c r="M276" s="32"/>
      <c r="N276" s="32"/>
      <c r="O276" s="32"/>
      <c r="P276" s="32" t="e">
        <v>#N/A</v>
      </c>
    </row>
    <row r="277" spans="1:49" ht="15" hidden="1" customHeight="1" x14ac:dyDescent="0.2">
      <c r="A277" s="33" t="s">
        <v>191</v>
      </c>
      <c r="B277" s="143" t="s">
        <v>454</v>
      </c>
      <c r="C277" s="144" t="s">
        <v>455</v>
      </c>
      <c r="D277" s="144"/>
      <c r="E277" s="30"/>
      <c r="F277" s="32"/>
      <c r="G277" s="32"/>
      <c r="H277" s="145"/>
      <c r="I277" s="32"/>
      <c r="L277" s="251">
        <f>COUNTA($G$283:$G$314)-COUNTIF($H$283:$H$314,"NA")-COUNTIF($H$283:$H$314,"")+COUNTA($G$319:$G$366)-COUNTIF($H$319:$H$366,"NA")-COUNTIF($H$319:$H$366,"")</f>
        <v>-1</v>
      </c>
      <c r="M277" s="32"/>
      <c r="N277" s="32"/>
      <c r="O277" s="32"/>
      <c r="P277" s="32" t="e">
        <v>#N/A</v>
      </c>
    </row>
    <row r="278" spans="1:49" ht="15" hidden="1" customHeight="1" x14ac:dyDescent="0.2">
      <c r="A278" s="179" t="s">
        <v>192</v>
      </c>
      <c r="B278" s="147" t="s">
        <v>425</v>
      </c>
      <c r="C278" s="260" t="s">
        <v>426</v>
      </c>
      <c r="D278" s="260"/>
      <c r="E278" s="261" t="s">
        <v>213</v>
      </c>
      <c r="F278" s="262"/>
      <c r="G278" s="246" t="s">
        <v>427</v>
      </c>
      <c r="H278" s="235" t="s">
        <v>2</v>
      </c>
      <c r="I278" s="153"/>
      <c r="L278" s="251">
        <f>COUNTA($G$283:$G$314)-COUNTIF($H$283:$H$314,"NA")-COUNTIF($H$283:$H$314,"")+COUNTA($G$319:$G$366)-COUNTIF($H$319:$H$366,"NA")-COUNTIF($H$319:$H$366,"")</f>
        <v>-1</v>
      </c>
      <c r="M278" s="32"/>
      <c r="N278" s="32"/>
      <c r="O278" s="32"/>
      <c r="P278" s="32" t="e">
        <v>#N/A</v>
      </c>
    </row>
    <row r="279" spans="1:49" hidden="1" x14ac:dyDescent="0.2">
      <c r="A279" s="142" t="s">
        <v>63</v>
      </c>
      <c r="B279" s="154" t="s">
        <v>196</v>
      </c>
      <c r="C279" s="155" t="s">
        <v>456</v>
      </c>
      <c r="D279" s="155"/>
      <c r="E279" s="34"/>
      <c r="F279" s="36"/>
      <c r="G279" s="156"/>
      <c r="H279" s="157"/>
      <c r="I279" s="36"/>
      <c r="J279" s="187"/>
      <c r="K279" s="251">
        <f>COUNTA($G$283:$G$314)-COUNTIF($H$283:$H$314,"NA")-COUNTIF($H$283:$H$314,"")</f>
        <v>-4</v>
      </c>
      <c r="M279" s="36"/>
      <c r="N279" s="36"/>
      <c r="O279" s="36"/>
      <c r="P279" s="36" t="e">
        <v>#N/A</v>
      </c>
    </row>
    <row r="280" spans="1:49" ht="15" customHeight="1" x14ac:dyDescent="0.2">
      <c r="A280" s="33" t="s">
        <v>190</v>
      </c>
      <c r="B280" s="154" t="s">
        <v>196</v>
      </c>
      <c r="C280" s="155" t="s">
        <v>456</v>
      </c>
      <c r="D280" s="155"/>
      <c r="E280" s="34"/>
      <c r="F280" s="36"/>
      <c r="G280" s="156"/>
      <c r="H280" s="157"/>
      <c r="I280" s="36"/>
      <c r="J280" s="187"/>
      <c r="K280" s="251">
        <f>COUNTA($G$283:$G$314)-COUNTIF($H$283:$H$314,"NA")-COUNTIF($H$283:$H$314,"")</f>
        <v>-4</v>
      </c>
      <c r="M280" s="36"/>
      <c r="N280" s="36"/>
      <c r="O280" s="36"/>
      <c r="P280" s="36" t="e">
        <v>#N/A</v>
      </c>
    </row>
    <row r="281" spans="1:49" ht="15" hidden="1" customHeight="1" x14ac:dyDescent="0.2">
      <c r="A281" s="33" t="s">
        <v>191</v>
      </c>
      <c r="B281" s="154" t="s">
        <v>196</v>
      </c>
      <c r="C281" s="155" t="s">
        <v>456</v>
      </c>
      <c r="D281" s="155"/>
      <c r="E281" s="34"/>
      <c r="F281" s="36"/>
      <c r="G281" s="156"/>
      <c r="H281" s="157"/>
      <c r="I281" s="36"/>
      <c r="J281" s="187"/>
      <c r="K281" s="251">
        <f>COUNTA($G$283:$G$314)-COUNTIF($H$283:$H$314,"NA")-COUNTIF($H$283:$H$314,"")</f>
        <v>-4</v>
      </c>
      <c r="M281" s="36"/>
      <c r="N281" s="36"/>
      <c r="O281" s="36"/>
      <c r="P281" s="36" t="e">
        <v>#N/A</v>
      </c>
    </row>
    <row r="282" spans="1:49" ht="15" hidden="1" customHeight="1" x14ac:dyDescent="0.2">
      <c r="A282" s="179" t="s">
        <v>192</v>
      </c>
      <c r="B282" s="147" t="s">
        <v>428</v>
      </c>
      <c r="C282" s="148" t="s">
        <v>429</v>
      </c>
      <c r="D282" s="148"/>
      <c r="E282" s="263" t="s">
        <v>213</v>
      </c>
      <c r="F282" s="150"/>
      <c r="G282" s="243" t="s">
        <v>430</v>
      </c>
      <c r="H282" s="235"/>
      <c r="I282" s="153"/>
      <c r="J282" s="187"/>
      <c r="K282" s="251">
        <f>COUNTA($G$283:$G$314)-COUNTIF($H$283:$H$314,"NA")-COUNTIF($H$283:$H$314,"")</f>
        <v>-4</v>
      </c>
      <c r="M282" s="36"/>
      <c r="N282" s="36"/>
      <c r="O282" s="36"/>
      <c r="P282" s="36" t="e">
        <v>#N/A</v>
      </c>
    </row>
    <row r="283" spans="1:49" s="42" customFormat="1" ht="38.25" hidden="1" x14ac:dyDescent="0.2">
      <c r="A283" s="247" t="s">
        <v>63</v>
      </c>
      <c r="B283" s="209" t="s">
        <v>457</v>
      </c>
      <c r="C283" s="169" t="s">
        <v>458</v>
      </c>
      <c r="D283" s="169"/>
      <c r="E283" s="200" t="s">
        <v>194</v>
      </c>
      <c r="F283" s="184"/>
      <c r="G283" s="203" t="s">
        <v>459</v>
      </c>
      <c r="H283" s="163"/>
      <c r="I283" s="164"/>
      <c r="J283" s="192">
        <f t="shared" ref="J283:J314" si="8">IF(H283="Oui",1,IF(H283="Non",0,IF(H283="en grande partie",0.75,IF(H283="Partiellement",0.25,0))))</f>
        <v>0</v>
      </c>
      <c r="K283" s="193"/>
      <c r="L283" s="167"/>
      <c r="M283" s="264" t="s">
        <v>460</v>
      </c>
      <c r="N283" s="264"/>
      <c r="O283" s="166" t="s">
        <v>461</v>
      </c>
      <c r="P283" s="166" t="s">
        <v>207</v>
      </c>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row>
    <row r="284" spans="1:49" s="42" customFormat="1" ht="38.25" customHeight="1" x14ac:dyDescent="0.2">
      <c r="A284" s="247" t="s">
        <v>190</v>
      </c>
      <c r="B284" s="209" t="s">
        <v>457</v>
      </c>
      <c r="C284" s="169" t="s">
        <v>458</v>
      </c>
      <c r="D284" s="169"/>
      <c r="E284" s="200" t="s">
        <v>194</v>
      </c>
      <c r="F284" s="184"/>
      <c r="G284" s="203" t="s">
        <v>459</v>
      </c>
      <c r="H284" s="163"/>
      <c r="I284" s="164"/>
      <c r="J284" s="192">
        <f t="shared" si="8"/>
        <v>0</v>
      </c>
      <c r="K284" s="193"/>
      <c r="L284" s="167"/>
      <c r="M284" s="264" t="s">
        <v>460</v>
      </c>
      <c r="N284" s="264"/>
      <c r="O284" s="166" t="s">
        <v>461</v>
      </c>
      <c r="P284" s="166" t="s">
        <v>207</v>
      </c>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row>
    <row r="285" spans="1:49" s="42" customFormat="1" ht="38.25" hidden="1" customHeight="1" x14ac:dyDescent="0.2">
      <c r="A285" s="247" t="s">
        <v>191</v>
      </c>
      <c r="B285" s="209" t="s">
        <v>457</v>
      </c>
      <c r="C285" s="169" t="s">
        <v>458</v>
      </c>
      <c r="D285" s="169"/>
      <c r="E285" s="200" t="s">
        <v>194</v>
      </c>
      <c r="F285" s="184"/>
      <c r="G285" s="203" t="s">
        <v>459</v>
      </c>
      <c r="H285" s="163"/>
      <c r="I285" s="164"/>
      <c r="J285" s="192">
        <f t="shared" si="8"/>
        <v>0</v>
      </c>
      <c r="K285" s="193"/>
      <c r="L285" s="167"/>
      <c r="M285" s="264" t="s">
        <v>460</v>
      </c>
      <c r="N285" s="264"/>
      <c r="O285" s="166" t="s">
        <v>461</v>
      </c>
      <c r="P285" s="166" t="s">
        <v>207</v>
      </c>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row>
    <row r="286" spans="1:49" s="42" customFormat="1" ht="38.25" hidden="1" customHeight="1" x14ac:dyDescent="0.2">
      <c r="A286" s="179" t="s">
        <v>192</v>
      </c>
      <c r="B286" s="168" t="s">
        <v>436</v>
      </c>
      <c r="C286" s="169" t="s">
        <v>437</v>
      </c>
      <c r="D286" s="169"/>
      <c r="E286" s="200" t="s">
        <v>213</v>
      </c>
      <c r="F286" s="184"/>
      <c r="G286" s="199" t="s">
        <v>438</v>
      </c>
      <c r="H286" s="163"/>
      <c r="I286" s="164"/>
      <c r="J286" s="192">
        <f t="shared" si="8"/>
        <v>0</v>
      </c>
      <c r="K286" s="193"/>
      <c r="L286" s="167"/>
      <c r="M286" s="264" t="s">
        <v>460</v>
      </c>
      <c r="N286" s="264"/>
      <c r="O286" s="166" t="s">
        <v>461</v>
      </c>
      <c r="P286" s="166" t="s">
        <v>207</v>
      </c>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row>
    <row r="287" spans="1:49" s="42" customFormat="1" ht="38.25" hidden="1" x14ac:dyDescent="0.2">
      <c r="A287" s="142" t="s">
        <v>63</v>
      </c>
      <c r="B287" s="168"/>
      <c r="C287" s="169" t="s">
        <v>462</v>
      </c>
      <c r="D287" s="169"/>
      <c r="E287" s="200" t="s">
        <v>213</v>
      </c>
      <c r="F287" s="184"/>
      <c r="G287" s="203" t="s">
        <v>463</v>
      </c>
      <c r="H287" s="163"/>
      <c r="I287" s="208"/>
      <c r="J287" s="192">
        <f t="shared" si="8"/>
        <v>0</v>
      </c>
      <c r="K287" s="193"/>
      <c r="L287" s="167"/>
      <c r="M287" s="264" t="s">
        <v>460</v>
      </c>
      <c r="N287" s="264"/>
      <c r="O287" s="166" t="s">
        <v>461</v>
      </c>
      <c r="P287" s="166" t="s">
        <v>207</v>
      </c>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row>
    <row r="288" spans="1:49" s="42" customFormat="1" ht="38.25" customHeight="1" x14ac:dyDescent="0.2">
      <c r="A288" s="33" t="s">
        <v>190</v>
      </c>
      <c r="B288" s="168"/>
      <c r="C288" s="169" t="s">
        <v>462</v>
      </c>
      <c r="D288" s="169"/>
      <c r="E288" s="200" t="s">
        <v>213</v>
      </c>
      <c r="F288" s="184"/>
      <c r="G288" s="203" t="s">
        <v>463</v>
      </c>
      <c r="H288" s="163"/>
      <c r="I288" s="208"/>
      <c r="J288" s="192">
        <f t="shared" si="8"/>
        <v>0</v>
      </c>
      <c r="K288" s="193"/>
      <c r="L288" s="167"/>
      <c r="M288" s="264" t="s">
        <v>460</v>
      </c>
      <c r="N288" s="264"/>
      <c r="O288" s="166" t="s">
        <v>461</v>
      </c>
      <c r="P288" s="166" t="s">
        <v>207</v>
      </c>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row>
    <row r="289" spans="1:49" s="42" customFormat="1" ht="38.25" hidden="1" customHeight="1" x14ac:dyDescent="0.2">
      <c r="A289" s="33" t="s">
        <v>191</v>
      </c>
      <c r="B289" s="168"/>
      <c r="C289" s="169" t="s">
        <v>462</v>
      </c>
      <c r="D289" s="169"/>
      <c r="E289" s="200" t="s">
        <v>213</v>
      </c>
      <c r="F289" s="184"/>
      <c r="G289" s="203" t="s">
        <v>463</v>
      </c>
      <c r="H289" s="163"/>
      <c r="I289" s="208"/>
      <c r="J289" s="192">
        <f t="shared" si="8"/>
        <v>0</v>
      </c>
      <c r="K289" s="193"/>
      <c r="L289" s="167"/>
      <c r="M289" s="264" t="s">
        <v>460</v>
      </c>
      <c r="N289" s="264"/>
      <c r="O289" s="166" t="s">
        <v>461</v>
      </c>
      <c r="P289" s="166" t="s">
        <v>207</v>
      </c>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row>
    <row r="290" spans="1:49" s="42" customFormat="1" ht="38.25" hidden="1" customHeight="1" x14ac:dyDescent="0.2">
      <c r="A290" s="179" t="s">
        <v>192</v>
      </c>
      <c r="B290" s="227" t="s">
        <v>368</v>
      </c>
      <c r="C290" s="228" t="s">
        <v>439</v>
      </c>
      <c r="D290" s="228"/>
      <c r="E290" s="265"/>
      <c r="F290" s="229"/>
      <c r="G290" s="230"/>
      <c r="H290" s="231"/>
      <c r="I290" s="229"/>
      <c r="J290" s="192">
        <f t="shared" si="8"/>
        <v>0</v>
      </c>
      <c r="K290" s="193"/>
      <c r="L290" s="167"/>
      <c r="M290" s="264" t="s">
        <v>460</v>
      </c>
      <c r="N290" s="264"/>
      <c r="O290" s="166" t="s">
        <v>461</v>
      </c>
      <c r="P290" s="166" t="s">
        <v>207</v>
      </c>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row>
    <row r="291" spans="1:49" s="42" customFormat="1" ht="25.5" hidden="1" x14ac:dyDescent="0.2">
      <c r="A291" s="142" t="s">
        <v>63</v>
      </c>
      <c r="B291" s="168"/>
      <c r="C291" s="169" t="s">
        <v>464</v>
      </c>
      <c r="D291" s="169"/>
      <c r="E291" s="200" t="s">
        <v>213</v>
      </c>
      <c r="F291" s="184"/>
      <c r="G291" s="203" t="s">
        <v>465</v>
      </c>
      <c r="H291" s="163"/>
      <c r="I291" s="208"/>
      <c r="J291" s="192">
        <f t="shared" si="8"/>
        <v>0</v>
      </c>
      <c r="K291" s="193"/>
      <c r="L291" s="167"/>
      <c r="M291" s="233"/>
      <c r="N291" s="233"/>
      <c r="O291" s="166" t="s">
        <v>466</v>
      </c>
      <c r="P291" s="166" t="s">
        <v>207</v>
      </c>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row>
    <row r="292" spans="1:49" s="42" customFormat="1" ht="25.5" customHeight="1" x14ac:dyDescent="0.2">
      <c r="A292" s="33" t="s">
        <v>190</v>
      </c>
      <c r="B292" s="168"/>
      <c r="C292" s="169" t="s">
        <v>464</v>
      </c>
      <c r="D292" s="169"/>
      <c r="E292" s="200" t="s">
        <v>213</v>
      </c>
      <c r="F292" s="184"/>
      <c r="G292" s="203" t="s">
        <v>465</v>
      </c>
      <c r="H292" s="163"/>
      <c r="I292" s="208"/>
      <c r="J292" s="192">
        <f t="shared" si="8"/>
        <v>0</v>
      </c>
      <c r="K292" s="193"/>
      <c r="L292" s="167"/>
      <c r="M292" s="233"/>
      <c r="N292" s="233"/>
      <c r="O292" s="166" t="s">
        <v>466</v>
      </c>
      <c r="P292" s="166" t="s">
        <v>207</v>
      </c>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row>
    <row r="293" spans="1:49" s="42" customFormat="1" ht="25.5" hidden="1" customHeight="1" x14ac:dyDescent="0.2">
      <c r="A293" s="33" t="s">
        <v>191</v>
      </c>
      <c r="B293" s="168"/>
      <c r="C293" s="169" t="s">
        <v>464</v>
      </c>
      <c r="D293" s="169"/>
      <c r="E293" s="200" t="s">
        <v>213</v>
      </c>
      <c r="F293" s="184"/>
      <c r="G293" s="203" t="s">
        <v>465</v>
      </c>
      <c r="H293" s="163"/>
      <c r="I293" s="208"/>
      <c r="J293" s="192">
        <f t="shared" si="8"/>
        <v>0</v>
      </c>
      <c r="K293" s="193"/>
      <c r="L293" s="167"/>
      <c r="M293" s="233"/>
      <c r="N293" s="233"/>
      <c r="O293" s="166" t="s">
        <v>466</v>
      </c>
      <c r="P293" s="166" t="s">
        <v>207</v>
      </c>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row>
    <row r="294" spans="1:49" s="42" customFormat="1" ht="25.5" hidden="1" customHeight="1" x14ac:dyDescent="0.2">
      <c r="A294" s="179" t="s">
        <v>192</v>
      </c>
      <c r="B294" s="168" t="s">
        <v>444</v>
      </c>
      <c r="C294" s="169" t="s">
        <v>445</v>
      </c>
      <c r="D294" s="169"/>
      <c r="E294" s="200" t="s">
        <v>213</v>
      </c>
      <c r="F294" s="180" t="s">
        <v>328</v>
      </c>
      <c r="G294" s="206" t="s">
        <v>446</v>
      </c>
      <c r="H294" s="163"/>
      <c r="I294" s="201"/>
      <c r="J294" s="192">
        <f t="shared" si="8"/>
        <v>0</v>
      </c>
      <c r="K294" s="193"/>
      <c r="L294" s="167"/>
      <c r="M294" s="233"/>
      <c r="N294" s="233"/>
      <c r="O294" s="166" t="s">
        <v>466</v>
      </c>
      <c r="P294" s="166" t="s">
        <v>207</v>
      </c>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row>
    <row r="295" spans="1:49" s="42" customFormat="1" ht="25.5" hidden="1" x14ac:dyDescent="0.2">
      <c r="A295" s="142" t="s">
        <v>63</v>
      </c>
      <c r="B295" s="168"/>
      <c r="C295" s="169" t="s">
        <v>467</v>
      </c>
      <c r="D295" s="169"/>
      <c r="E295" s="200" t="s">
        <v>213</v>
      </c>
      <c r="F295" s="184"/>
      <c r="G295" s="203" t="s">
        <v>468</v>
      </c>
      <c r="H295" s="163"/>
      <c r="I295" s="208"/>
      <c r="J295" s="192">
        <f t="shared" si="8"/>
        <v>0</v>
      </c>
      <c r="K295" s="193"/>
      <c r="L295" s="167"/>
      <c r="M295" s="233"/>
      <c r="N295" s="233"/>
      <c r="O295" s="166" t="s">
        <v>469</v>
      </c>
      <c r="P295" s="166" t="s">
        <v>207</v>
      </c>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row>
    <row r="296" spans="1:49" s="42" customFormat="1" ht="25.5" customHeight="1" x14ac:dyDescent="0.2">
      <c r="A296" s="33" t="s">
        <v>190</v>
      </c>
      <c r="B296" s="168"/>
      <c r="C296" s="169" t="s">
        <v>467</v>
      </c>
      <c r="D296" s="169"/>
      <c r="E296" s="200" t="s">
        <v>213</v>
      </c>
      <c r="F296" s="184"/>
      <c r="G296" s="203" t="s">
        <v>468</v>
      </c>
      <c r="H296" s="163"/>
      <c r="I296" s="208"/>
      <c r="J296" s="192">
        <f t="shared" si="8"/>
        <v>0</v>
      </c>
      <c r="K296" s="193"/>
      <c r="L296" s="167"/>
      <c r="M296" s="233"/>
      <c r="N296" s="233"/>
      <c r="O296" s="166" t="s">
        <v>469</v>
      </c>
      <c r="P296" s="166" t="s">
        <v>207</v>
      </c>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row>
    <row r="297" spans="1:49" s="42" customFormat="1" ht="25.5" hidden="1" customHeight="1" x14ac:dyDescent="0.2">
      <c r="A297" s="33" t="s">
        <v>191</v>
      </c>
      <c r="B297" s="168"/>
      <c r="C297" s="169" t="s">
        <v>467</v>
      </c>
      <c r="D297" s="169"/>
      <c r="E297" s="200" t="s">
        <v>213</v>
      </c>
      <c r="F297" s="184"/>
      <c r="G297" s="203" t="s">
        <v>468</v>
      </c>
      <c r="H297" s="163"/>
      <c r="I297" s="208"/>
      <c r="J297" s="192">
        <f t="shared" si="8"/>
        <v>0</v>
      </c>
      <c r="K297" s="193"/>
      <c r="L297" s="167"/>
      <c r="M297" s="233"/>
      <c r="N297" s="233"/>
      <c r="O297" s="166" t="s">
        <v>469</v>
      </c>
      <c r="P297" s="166" t="s">
        <v>207</v>
      </c>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row>
    <row r="298" spans="1:49" s="42" customFormat="1" ht="49.5" hidden="1" customHeight="1" x14ac:dyDescent="0.2">
      <c r="A298" s="179" t="s">
        <v>192</v>
      </c>
      <c r="B298" s="227" t="s">
        <v>448</v>
      </c>
      <c r="C298" s="228" t="s">
        <v>449</v>
      </c>
      <c r="D298" s="228"/>
      <c r="E298" s="229"/>
      <c r="F298" s="229"/>
      <c r="G298" s="230"/>
      <c r="H298" s="231"/>
      <c r="I298" s="229"/>
      <c r="J298" s="192">
        <f t="shared" si="8"/>
        <v>0</v>
      </c>
      <c r="K298" s="193"/>
      <c r="L298" s="167"/>
      <c r="M298" s="233"/>
      <c r="N298" s="233"/>
      <c r="O298" s="166" t="s">
        <v>469</v>
      </c>
      <c r="P298" s="166" t="s">
        <v>207</v>
      </c>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row>
    <row r="299" spans="1:49" s="42" customFormat="1" ht="25.5" hidden="1" x14ac:dyDescent="0.2">
      <c r="A299" s="142" t="s">
        <v>63</v>
      </c>
      <c r="B299" s="168"/>
      <c r="C299" s="169" t="s">
        <v>343</v>
      </c>
      <c r="D299" s="169"/>
      <c r="E299" s="200" t="s">
        <v>194</v>
      </c>
      <c r="F299" s="184"/>
      <c r="G299" s="203" t="s">
        <v>344</v>
      </c>
      <c r="H299" s="163"/>
      <c r="I299" s="208"/>
      <c r="J299" s="192">
        <f t="shared" si="8"/>
        <v>0</v>
      </c>
      <c r="K299" s="193"/>
      <c r="L299" s="167"/>
      <c r="M299" s="233"/>
      <c r="N299" s="233"/>
      <c r="O299" s="166" t="s">
        <v>384</v>
      </c>
      <c r="P299" s="166" t="s">
        <v>207</v>
      </c>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row>
    <row r="300" spans="1:49" s="42" customFormat="1" ht="25.5" customHeight="1" x14ac:dyDescent="0.2">
      <c r="A300" s="33" t="s">
        <v>190</v>
      </c>
      <c r="B300" s="168"/>
      <c r="C300" s="169" t="s">
        <v>343</v>
      </c>
      <c r="D300" s="169"/>
      <c r="E300" s="200" t="s">
        <v>194</v>
      </c>
      <c r="F300" s="184"/>
      <c r="G300" s="203" t="s">
        <v>344</v>
      </c>
      <c r="H300" s="163"/>
      <c r="I300" s="208"/>
      <c r="J300" s="192">
        <f t="shared" si="8"/>
        <v>0</v>
      </c>
      <c r="K300" s="193"/>
      <c r="L300" s="167"/>
      <c r="M300" s="233"/>
      <c r="N300" s="233"/>
      <c r="O300" s="166" t="s">
        <v>384</v>
      </c>
      <c r="P300" s="166" t="s">
        <v>207</v>
      </c>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row>
    <row r="301" spans="1:49" s="42" customFormat="1" ht="25.5" hidden="1" customHeight="1" x14ac:dyDescent="0.2">
      <c r="A301" s="33" t="s">
        <v>191</v>
      </c>
      <c r="B301" s="168"/>
      <c r="C301" s="169" t="s">
        <v>343</v>
      </c>
      <c r="D301" s="169"/>
      <c r="E301" s="200" t="s">
        <v>194</v>
      </c>
      <c r="F301" s="184"/>
      <c r="G301" s="203" t="s">
        <v>344</v>
      </c>
      <c r="H301" s="163"/>
      <c r="I301" s="208"/>
      <c r="J301" s="192">
        <f t="shared" si="8"/>
        <v>0</v>
      </c>
      <c r="K301" s="193"/>
      <c r="L301" s="167"/>
      <c r="M301" s="233"/>
      <c r="N301" s="233"/>
      <c r="O301" s="166" t="s">
        <v>384</v>
      </c>
      <c r="P301" s="166" t="s">
        <v>207</v>
      </c>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row>
    <row r="302" spans="1:49" s="42" customFormat="1" ht="25.5" hidden="1" customHeight="1" x14ac:dyDescent="0.2">
      <c r="A302" s="179" t="s">
        <v>192</v>
      </c>
      <c r="B302" s="168" t="s">
        <v>450</v>
      </c>
      <c r="C302" s="169" t="s">
        <v>451</v>
      </c>
      <c r="D302" s="169"/>
      <c r="E302" s="180" t="s">
        <v>213</v>
      </c>
      <c r="F302" s="180"/>
      <c r="G302" s="203" t="s">
        <v>452</v>
      </c>
      <c r="H302" s="163"/>
      <c r="I302" s="201"/>
      <c r="J302" s="192">
        <f t="shared" si="8"/>
        <v>0</v>
      </c>
      <c r="K302" s="193"/>
      <c r="L302" s="167"/>
      <c r="M302" s="233"/>
      <c r="N302" s="233"/>
      <c r="O302" s="166" t="s">
        <v>384</v>
      </c>
      <c r="P302" s="166" t="s">
        <v>207</v>
      </c>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row>
    <row r="303" spans="1:49" s="42" customFormat="1" ht="25.5" hidden="1" x14ac:dyDescent="0.2">
      <c r="A303" s="142" t="s">
        <v>63</v>
      </c>
      <c r="B303" s="168" t="s">
        <v>470</v>
      </c>
      <c r="C303" s="169" t="s">
        <v>471</v>
      </c>
      <c r="D303" s="169"/>
      <c r="E303" s="200" t="s">
        <v>194</v>
      </c>
      <c r="F303" s="184"/>
      <c r="G303" s="203" t="s">
        <v>472</v>
      </c>
      <c r="H303" s="163"/>
      <c r="I303" s="208"/>
      <c r="J303" s="192">
        <f t="shared" si="8"/>
        <v>0</v>
      </c>
      <c r="K303" s="193"/>
      <c r="L303" s="167"/>
      <c r="M303" s="233"/>
      <c r="N303" s="233"/>
      <c r="O303" s="166" t="s">
        <v>473</v>
      </c>
      <c r="P303" s="166" t="s">
        <v>207</v>
      </c>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row>
    <row r="304" spans="1:49" s="42" customFormat="1" ht="25.5" customHeight="1" x14ac:dyDescent="0.2">
      <c r="A304" s="33" t="s">
        <v>190</v>
      </c>
      <c r="B304" s="168" t="s">
        <v>470</v>
      </c>
      <c r="C304" s="169" t="s">
        <v>471</v>
      </c>
      <c r="D304" s="169"/>
      <c r="E304" s="38" t="s">
        <v>194</v>
      </c>
      <c r="F304" s="184"/>
      <c r="G304" s="203" t="s">
        <v>472</v>
      </c>
      <c r="H304" s="163"/>
      <c r="I304" s="208"/>
      <c r="J304" s="192">
        <f t="shared" si="8"/>
        <v>0</v>
      </c>
      <c r="K304" s="193"/>
      <c r="L304" s="167"/>
      <c r="M304" s="233"/>
      <c r="N304" s="233"/>
      <c r="O304" s="166" t="s">
        <v>473</v>
      </c>
      <c r="P304" s="166" t="s">
        <v>207</v>
      </c>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row>
    <row r="305" spans="1:49" s="42" customFormat="1" ht="25.5" hidden="1" customHeight="1" x14ac:dyDescent="0.2">
      <c r="A305" s="33" t="s">
        <v>191</v>
      </c>
      <c r="B305" s="168" t="s">
        <v>470</v>
      </c>
      <c r="C305" s="169" t="s">
        <v>471</v>
      </c>
      <c r="D305" s="169"/>
      <c r="E305" s="38" t="s">
        <v>194</v>
      </c>
      <c r="F305" s="184"/>
      <c r="G305" s="203" t="s">
        <v>472</v>
      </c>
      <c r="H305" s="163"/>
      <c r="I305" s="208"/>
      <c r="J305" s="192">
        <f t="shared" si="8"/>
        <v>0</v>
      </c>
      <c r="K305" s="193"/>
      <c r="L305" s="167"/>
      <c r="M305" s="233"/>
      <c r="N305" s="233"/>
      <c r="O305" s="166" t="s">
        <v>473</v>
      </c>
      <c r="P305" s="166" t="s">
        <v>207</v>
      </c>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row>
    <row r="306" spans="1:49" s="42" customFormat="1" ht="25.5" hidden="1" customHeight="1" x14ac:dyDescent="0.2">
      <c r="A306" s="179" t="s">
        <v>192</v>
      </c>
      <c r="B306" s="223" t="s">
        <v>454</v>
      </c>
      <c r="C306" s="224" t="s">
        <v>455</v>
      </c>
      <c r="D306" s="224"/>
      <c r="E306" s="225"/>
      <c r="F306" s="225"/>
      <c r="G306" s="225"/>
      <c r="H306" s="226"/>
      <c r="I306" s="225"/>
      <c r="J306" s="192">
        <f t="shared" si="8"/>
        <v>0</v>
      </c>
      <c r="K306" s="193"/>
      <c r="L306" s="167"/>
      <c r="M306" s="233"/>
      <c r="N306" s="233"/>
      <c r="O306" s="166" t="s">
        <v>473</v>
      </c>
      <c r="P306" s="166" t="s">
        <v>207</v>
      </c>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row>
    <row r="307" spans="1:49" s="42" customFormat="1" ht="38.25" hidden="1" x14ac:dyDescent="0.2">
      <c r="A307" s="142" t="s">
        <v>63</v>
      </c>
      <c r="B307" s="168" t="s">
        <v>474</v>
      </c>
      <c r="C307" s="169" t="s">
        <v>475</v>
      </c>
      <c r="D307" s="266"/>
      <c r="E307" s="267" t="s">
        <v>194</v>
      </c>
      <c r="F307" s="184"/>
      <c r="G307" s="203" t="s">
        <v>476</v>
      </c>
      <c r="H307" s="163"/>
      <c r="I307" s="208"/>
      <c r="J307" s="192">
        <f t="shared" si="8"/>
        <v>0</v>
      </c>
      <c r="K307" s="193"/>
      <c r="L307" s="167"/>
      <c r="M307" s="233"/>
      <c r="N307" s="233"/>
      <c r="O307" s="166" t="s">
        <v>384</v>
      </c>
      <c r="P307" s="166" t="s">
        <v>207</v>
      </c>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row>
    <row r="308" spans="1:49" s="42" customFormat="1" ht="38.25" customHeight="1" x14ac:dyDescent="0.2">
      <c r="A308" s="33" t="s">
        <v>190</v>
      </c>
      <c r="B308" s="168" t="s">
        <v>474</v>
      </c>
      <c r="C308" s="169" t="s">
        <v>475</v>
      </c>
      <c r="D308" s="169"/>
      <c r="E308" s="38" t="s">
        <v>194</v>
      </c>
      <c r="F308" s="184"/>
      <c r="G308" s="203" t="s">
        <v>476</v>
      </c>
      <c r="H308" s="163"/>
      <c r="I308" s="208"/>
      <c r="J308" s="192">
        <f t="shared" si="8"/>
        <v>0</v>
      </c>
      <c r="K308" s="193"/>
      <c r="L308" s="167"/>
      <c r="M308" s="233"/>
      <c r="N308" s="233"/>
      <c r="O308" s="166" t="s">
        <v>384</v>
      </c>
      <c r="P308" s="166" t="s">
        <v>207</v>
      </c>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row>
    <row r="309" spans="1:49" s="42" customFormat="1" ht="38.25" hidden="1" customHeight="1" x14ac:dyDescent="0.2">
      <c r="A309" s="33" t="s">
        <v>191</v>
      </c>
      <c r="B309" s="168" t="s">
        <v>474</v>
      </c>
      <c r="C309" s="169" t="s">
        <v>475</v>
      </c>
      <c r="D309" s="169"/>
      <c r="E309" s="38" t="s">
        <v>194</v>
      </c>
      <c r="F309" s="184"/>
      <c r="G309" s="203" t="s">
        <v>476</v>
      </c>
      <c r="H309" s="163"/>
      <c r="I309" s="208"/>
      <c r="J309" s="192">
        <f t="shared" si="8"/>
        <v>0</v>
      </c>
      <c r="K309" s="193"/>
      <c r="L309" s="167"/>
      <c r="M309" s="233"/>
      <c r="N309" s="233"/>
      <c r="O309" s="166" t="s">
        <v>384</v>
      </c>
      <c r="P309" s="166" t="s">
        <v>207</v>
      </c>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row>
    <row r="310" spans="1:49" s="42" customFormat="1" ht="38.25" hidden="1" customHeight="1" x14ac:dyDescent="0.2">
      <c r="A310" s="179" t="s">
        <v>192</v>
      </c>
      <c r="B310" s="227" t="s">
        <v>196</v>
      </c>
      <c r="C310" s="228" t="s">
        <v>456</v>
      </c>
      <c r="D310" s="228"/>
      <c r="E310" s="229"/>
      <c r="F310" s="229"/>
      <c r="G310" s="230"/>
      <c r="H310" s="231"/>
      <c r="I310" s="229"/>
      <c r="J310" s="192">
        <f t="shared" si="8"/>
        <v>0</v>
      </c>
      <c r="K310" s="193"/>
      <c r="L310" s="167"/>
      <c r="M310" s="233"/>
      <c r="N310" s="233"/>
      <c r="O310" s="166" t="s">
        <v>384</v>
      </c>
      <c r="P310" s="166" t="s">
        <v>207</v>
      </c>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row>
    <row r="311" spans="1:49" s="42" customFormat="1" ht="25.5" hidden="1" x14ac:dyDescent="0.2">
      <c r="A311" s="142" t="s">
        <v>63</v>
      </c>
      <c r="B311" s="168"/>
      <c r="C311" s="169" t="s">
        <v>346</v>
      </c>
      <c r="D311" s="169"/>
      <c r="E311" s="38" t="s">
        <v>194</v>
      </c>
      <c r="F311" s="184"/>
      <c r="G311" s="268" t="s">
        <v>347</v>
      </c>
      <c r="H311" s="163"/>
      <c r="I311" s="208"/>
      <c r="J311" s="192">
        <f t="shared" si="8"/>
        <v>0</v>
      </c>
      <c r="K311" s="193"/>
      <c r="L311" s="167"/>
      <c r="M311" s="244" t="s">
        <v>477</v>
      </c>
      <c r="N311" s="244"/>
      <c r="O311" s="166"/>
      <c r="P311" s="166" t="e">
        <v>#N/A</v>
      </c>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row>
    <row r="312" spans="1:49" s="42" customFormat="1" ht="25.5" customHeight="1" x14ac:dyDescent="0.2">
      <c r="A312" s="33" t="s">
        <v>190</v>
      </c>
      <c r="B312" s="168"/>
      <c r="C312" s="169" t="s">
        <v>346</v>
      </c>
      <c r="D312" s="169"/>
      <c r="E312" s="38" t="s">
        <v>194</v>
      </c>
      <c r="F312" s="184"/>
      <c r="G312" s="268" t="s">
        <v>347</v>
      </c>
      <c r="H312" s="163"/>
      <c r="I312" s="208"/>
      <c r="J312" s="192">
        <f t="shared" si="8"/>
        <v>0</v>
      </c>
      <c r="K312" s="193"/>
      <c r="L312" s="167"/>
      <c r="M312" s="244" t="s">
        <v>477</v>
      </c>
      <c r="N312" s="244"/>
      <c r="O312" s="166"/>
      <c r="P312" s="166" t="e">
        <v>#N/A</v>
      </c>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row>
    <row r="313" spans="1:49" s="42" customFormat="1" ht="25.5" hidden="1" customHeight="1" x14ac:dyDescent="0.2">
      <c r="A313" s="33" t="s">
        <v>191</v>
      </c>
      <c r="B313" s="168"/>
      <c r="C313" s="169" t="s">
        <v>346</v>
      </c>
      <c r="D313" s="169"/>
      <c r="E313" s="38" t="s">
        <v>194</v>
      </c>
      <c r="F313" s="184"/>
      <c r="G313" s="268" t="s">
        <v>347</v>
      </c>
      <c r="H313" s="163"/>
      <c r="I313" s="208"/>
      <c r="J313" s="192">
        <f t="shared" si="8"/>
        <v>0</v>
      </c>
      <c r="K313" s="193"/>
      <c r="L313" s="167"/>
      <c r="M313" s="244" t="s">
        <v>477</v>
      </c>
      <c r="N313" s="244"/>
      <c r="O313" s="166"/>
      <c r="P313" s="166" t="e">
        <v>#N/A</v>
      </c>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row>
    <row r="314" spans="1:49" s="42" customFormat="1" ht="25.5" hidden="1" customHeight="1" x14ac:dyDescent="0.2">
      <c r="A314" s="253" t="s">
        <v>192</v>
      </c>
      <c r="B314" s="209" t="s">
        <v>457</v>
      </c>
      <c r="C314" s="169" t="s">
        <v>458</v>
      </c>
      <c r="D314" s="169"/>
      <c r="E314" s="200" t="s">
        <v>194</v>
      </c>
      <c r="F314" s="184"/>
      <c r="G314" s="243" t="s">
        <v>459</v>
      </c>
      <c r="H314" s="163"/>
      <c r="I314" s="208" t="s">
        <v>393</v>
      </c>
      <c r="J314" s="192">
        <f t="shared" si="8"/>
        <v>0</v>
      </c>
      <c r="K314" s="193"/>
      <c r="L314" s="167"/>
      <c r="M314" s="244" t="s">
        <v>477</v>
      </c>
      <c r="N314" s="244"/>
      <c r="O314" s="166"/>
      <c r="P314" s="166" t="e">
        <v>#N/A</v>
      </c>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row>
    <row r="315" spans="1:49" hidden="1" x14ac:dyDescent="0.2">
      <c r="A315" s="142" t="s">
        <v>63</v>
      </c>
      <c r="B315" s="154" t="s">
        <v>271</v>
      </c>
      <c r="C315" s="155" t="s">
        <v>99</v>
      </c>
      <c r="D315" s="155"/>
      <c r="E315" s="34"/>
      <c r="F315" s="36"/>
      <c r="G315" s="156"/>
      <c r="H315" s="157"/>
      <c r="I315" s="36"/>
      <c r="J315" s="187"/>
      <c r="K315" s="251">
        <f>COUNTA($G$319:$G$366)-COUNTIF($H$319:$H$366,"NA")-COUNTIF($H$319:$H$366,"")</f>
        <v>3</v>
      </c>
      <c r="M315" s="36"/>
      <c r="N315" s="36"/>
      <c r="O315" s="36"/>
      <c r="P315" s="36" t="e">
        <v>#N/A</v>
      </c>
    </row>
    <row r="316" spans="1:49" ht="15" customHeight="1" x14ac:dyDescent="0.2">
      <c r="A316" s="42" t="s">
        <v>190</v>
      </c>
      <c r="B316" s="154" t="s">
        <v>271</v>
      </c>
      <c r="C316" s="155" t="s">
        <v>99</v>
      </c>
      <c r="D316" s="155"/>
      <c r="E316" s="34"/>
      <c r="F316" s="36"/>
      <c r="G316" s="156"/>
      <c r="H316" s="157"/>
      <c r="I316" s="36"/>
      <c r="J316" s="187"/>
      <c r="K316" s="251">
        <f>COUNTA($G$319:$G$366)-COUNTIF($H$319:$H$366,"NA")-COUNTIF($H$319:$H$366,"")</f>
        <v>3</v>
      </c>
      <c r="M316" s="36"/>
      <c r="N316" s="36"/>
      <c r="O316" s="36"/>
      <c r="P316" s="36" t="e">
        <v>#N/A</v>
      </c>
    </row>
    <row r="317" spans="1:49" ht="15" hidden="1" customHeight="1" x14ac:dyDescent="0.2">
      <c r="A317" s="42" t="s">
        <v>191</v>
      </c>
      <c r="B317" s="154" t="s">
        <v>271</v>
      </c>
      <c r="C317" s="155" t="s">
        <v>99</v>
      </c>
      <c r="D317" s="155"/>
      <c r="E317" s="34"/>
      <c r="F317" s="36"/>
      <c r="G317" s="156"/>
      <c r="H317" s="157"/>
      <c r="I317" s="36"/>
      <c r="J317" s="187"/>
      <c r="K317" s="251">
        <f>COUNTA($G$319:$G$366)-COUNTIF($H$319:$H$366,"NA")-COUNTIF($H$319:$H$366,"")</f>
        <v>3</v>
      </c>
      <c r="M317" s="36"/>
      <c r="N317" s="36"/>
      <c r="O317" s="36"/>
      <c r="P317" s="36" t="e">
        <v>#N/A</v>
      </c>
    </row>
    <row r="318" spans="1:49" ht="15" hidden="1" customHeight="1" x14ac:dyDescent="0.2">
      <c r="A318" s="179" t="s">
        <v>192</v>
      </c>
      <c r="B318" s="269"/>
      <c r="C318" s="148" t="s">
        <v>462</v>
      </c>
      <c r="D318" s="148"/>
      <c r="E318" s="263" t="s">
        <v>213</v>
      </c>
      <c r="F318" s="270"/>
      <c r="G318" s="243" t="s">
        <v>463</v>
      </c>
      <c r="H318" s="235"/>
      <c r="I318" s="218"/>
      <c r="J318" s="187"/>
      <c r="K318" s="251">
        <f>COUNTA($G$319:$G$366)-COUNTIF($H$319:$H$366,"NA")-COUNTIF($H$319:$H$366,"")</f>
        <v>3</v>
      </c>
      <c r="M318" s="36"/>
      <c r="N318" s="36"/>
      <c r="O318" s="36"/>
      <c r="P318" s="36" t="e">
        <v>#N/A</v>
      </c>
    </row>
    <row r="319" spans="1:49" s="42" customFormat="1" ht="25.5" hidden="1" x14ac:dyDescent="0.2">
      <c r="A319" s="142" t="s">
        <v>63</v>
      </c>
      <c r="B319" s="50"/>
      <c r="C319" s="37" t="s">
        <v>478</v>
      </c>
      <c r="D319" s="37"/>
      <c r="E319" s="221" t="s">
        <v>213</v>
      </c>
      <c r="F319" s="184"/>
      <c r="G319" s="199" t="s">
        <v>479</v>
      </c>
      <c r="H319" s="163"/>
      <c r="I319" s="164"/>
      <c r="J319" s="192">
        <f t="shared" ref="J319:J366" si="9">IF(H319="Oui",1,IF(H319="Non",0,IF(H319="en grande partie",0.75,IF(H319="Partiellement",0.25,0))))</f>
        <v>0</v>
      </c>
      <c r="K319" s="193"/>
      <c r="L319" s="167"/>
      <c r="M319" s="165"/>
      <c r="N319" s="165"/>
      <c r="O319" s="166"/>
      <c r="P319" s="166" t="e">
        <v>#N/A</v>
      </c>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row>
    <row r="320" spans="1:49" s="42" customFormat="1" ht="25.5" customHeight="1" x14ac:dyDescent="0.2">
      <c r="A320" s="42" t="s">
        <v>190</v>
      </c>
      <c r="B320" s="271"/>
      <c r="C320" s="272" t="s">
        <v>478</v>
      </c>
      <c r="D320" s="272"/>
      <c r="E320" s="221" t="s">
        <v>213</v>
      </c>
      <c r="F320" s="273"/>
      <c r="G320" s="199" t="s">
        <v>479</v>
      </c>
      <c r="H320" s="163"/>
      <c r="I320" s="164"/>
      <c r="J320" s="192">
        <f t="shared" si="9"/>
        <v>0</v>
      </c>
      <c r="K320" s="193"/>
      <c r="L320" s="167"/>
      <c r="M320" s="165"/>
      <c r="N320" s="165"/>
      <c r="O320" s="166"/>
      <c r="P320" s="166" t="e">
        <v>#N/A</v>
      </c>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row>
    <row r="321" spans="1:49" s="42" customFormat="1" ht="25.5" hidden="1" customHeight="1" x14ac:dyDescent="0.2">
      <c r="A321" s="42" t="s">
        <v>191</v>
      </c>
      <c r="B321" s="168"/>
      <c r="C321" s="169" t="s">
        <v>478</v>
      </c>
      <c r="D321" s="169"/>
      <c r="E321" s="221" t="s">
        <v>213</v>
      </c>
      <c r="F321" s="184"/>
      <c r="G321" s="199" t="s">
        <v>479</v>
      </c>
      <c r="H321" s="163"/>
      <c r="I321" s="164"/>
      <c r="J321" s="192">
        <f t="shared" si="9"/>
        <v>0</v>
      </c>
      <c r="K321" s="193"/>
      <c r="L321" s="167"/>
      <c r="M321" s="165"/>
      <c r="N321" s="165"/>
      <c r="O321" s="166"/>
      <c r="P321" s="166" t="e">
        <v>#N/A</v>
      </c>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row>
    <row r="322" spans="1:49" s="42" customFormat="1" ht="25.5" hidden="1" customHeight="1" x14ac:dyDescent="0.2">
      <c r="A322" s="179" t="s">
        <v>192</v>
      </c>
      <c r="B322" s="274"/>
      <c r="C322" s="266" t="s">
        <v>464</v>
      </c>
      <c r="D322" s="266"/>
      <c r="E322" s="200" t="s">
        <v>213</v>
      </c>
      <c r="F322" s="275"/>
      <c r="G322" s="207" t="s">
        <v>465</v>
      </c>
      <c r="H322" s="163" t="s">
        <v>2</v>
      </c>
      <c r="I322" s="208"/>
      <c r="J322" s="192">
        <f t="shared" si="9"/>
        <v>1</v>
      </c>
      <c r="K322" s="193"/>
      <c r="L322" s="167"/>
      <c r="M322" s="165"/>
      <c r="N322" s="165"/>
      <c r="O322" s="166"/>
      <c r="P322" s="166" t="e">
        <v>#N/A</v>
      </c>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row>
    <row r="323" spans="1:49" s="42" customFormat="1" ht="51" hidden="1" x14ac:dyDescent="0.2">
      <c r="A323" s="142" t="s">
        <v>63</v>
      </c>
      <c r="B323" s="50"/>
      <c r="C323" s="37" t="s">
        <v>480</v>
      </c>
      <c r="D323" s="37"/>
      <c r="E323" s="221" t="s">
        <v>213</v>
      </c>
      <c r="F323" s="184"/>
      <c r="G323" s="199" t="s">
        <v>481</v>
      </c>
      <c r="H323" s="163"/>
      <c r="I323" s="164"/>
      <c r="J323" s="192">
        <f t="shared" si="9"/>
        <v>0</v>
      </c>
      <c r="K323" s="193"/>
      <c r="L323" s="167"/>
      <c r="M323" s="165" t="s">
        <v>482</v>
      </c>
      <c r="N323" s="165"/>
      <c r="O323" s="214" t="s">
        <v>361</v>
      </c>
      <c r="P323" s="214" t="s">
        <v>207</v>
      </c>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row>
    <row r="324" spans="1:49" s="42" customFormat="1" ht="51.75" customHeight="1" x14ac:dyDescent="0.2">
      <c r="A324" s="42" t="s">
        <v>190</v>
      </c>
      <c r="B324" s="271"/>
      <c r="C324" s="272" t="s">
        <v>480</v>
      </c>
      <c r="D324" s="272"/>
      <c r="E324" s="221" t="s">
        <v>213</v>
      </c>
      <c r="F324" s="273"/>
      <c r="G324" s="199" t="s">
        <v>481</v>
      </c>
      <c r="H324" s="163"/>
      <c r="I324" s="164"/>
      <c r="J324" s="192">
        <f t="shared" si="9"/>
        <v>0</v>
      </c>
      <c r="K324" s="193"/>
      <c r="L324" s="167"/>
      <c r="M324" s="165" t="s">
        <v>482</v>
      </c>
      <c r="N324" s="165"/>
      <c r="O324" s="214" t="s">
        <v>361</v>
      </c>
      <c r="P324" s="214" t="s">
        <v>207</v>
      </c>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row>
    <row r="325" spans="1:49" s="42" customFormat="1" ht="51.75" hidden="1" customHeight="1" x14ac:dyDescent="0.2">
      <c r="A325" s="42" t="s">
        <v>191</v>
      </c>
      <c r="B325" s="168"/>
      <c r="C325" s="169" t="s">
        <v>480</v>
      </c>
      <c r="D325" s="169"/>
      <c r="E325" s="221" t="s">
        <v>213</v>
      </c>
      <c r="F325" s="184"/>
      <c r="G325" s="199" t="s">
        <v>481</v>
      </c>
      <c r="H325" s="163"/>
      <c r="I325" s="164"/>
      <c r="J325" s="192">
        <f t="shared" si="9"/>
        <v>0</v>
      </c>
      <c r="K325" s="193"/>
      <c r="L325" s="167"/>
      <c r="M325" s="165" t="s">
        <v>482</v>
      </c>
      <c r="N325" s="165"/>
      <c r="O325" s="214" t="s">
        <v>361</v>
      </c>
      <c r="P325" s="214" t="s">
        <v>207</v>
      </c>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row>
    <row r="326" spans="1:49" s="42" customFormat="1" ht="51.75" hidden="1" customHeight="1" x14ac:dyDescent="0.2">
      <c r="A326" s="179" t="s">
        <v>192</v>
      </c>
      <c r="B326" s="274"/>
      <c r="C326" s="266" t="s">
        <v>467</v>
      </c>
      <c r="D326" s="266"/>
      <c r="E326" s="200" t="s">
        <v>213</v>
      </c>
      <c r="F326" s="275"/>
      <c r="G326" s="207" t="s">
        <v>468</v>
      </c>
      <c r="H326" s="163" t="s">
        <v>2</v>
      </c>
      <c r="I326" s="208"/>
      <c r="J326" s="192">
        <f t="shared" si="9"/>
        <v>1</v>
      </c>
      <c r="K326" s="193"/>
      <c r="L326" s="167"/>
      <c r="M326" s="165" t="s">
        <v>482</v>
      </c>
      <c r="N326" s="165"/>
      <c r="O326" s="214" t="s">
        <v>361</v>
      </c>
      <c r="P326" s="214" t="s">
        <v>207</v>
      </c>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row>
    <row r="327" spans="1:49" s="42" customFormat="1" ht="114.75" hidden="1" x14ac:dyDescent="0.2">
      <c r="A327" s="142" t="s">
        <v>63</v>
      </c>
      <c r="B327" s="276" t="s">
        <v>483</v>
      </c>
      <c r="C327" s="37" t="s">
        <v>484</v>
      </c>
      <c r="D327" s="37"/>
      <c r="E327" s="221" t="s">
        <v>213</v>
      </c>
      <c r="F327" s="184"/>
      <c r="G327" s="277" t="s">
        <v>485</v>
      </c>
      <c r="H327" s="163"/>
      <c r="I327" s="164"/>
      <c r="J327" s="192">
        <f t="shared" si="9"/>
        <v>0</v>
      </c>
      <c r="K327" s="193"/>
      <c r="L327" s="167"/>
      <c r="M327" s="213" t="s">
        <v>486</v>
      </c>
      <c r="N327" s="213"/>
      <c r="O327" s="214" t="s">
        <v>361</v>
      </c>
      <c r="P327" s="214" t="s">
        <v>207</v>
      </c>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row>
    <row r="328" spans="1:49" s="42" customFormat="1" ht="114.75" customHeight="1" x14ac:dyDescent="0.2">
      <c r="A328" s="42" t="s">
        <v>190</v>
      </c>
      <c r="B328" s="278" t="s">
        <v>483</v>
      </c>
      <c r="C328" s="272" t="s">
        <v>484</v>
      </c>
      <c r="D328" s="272"/>
      <c r="E328" s="221" t="s">
        <v>213</v>
      </c>
      <c r="F328" s="273"/>
      <c r="G328" s="277" t="s">
        <v>485</v>
      </c>
      <c r="H328" s="163"/>
      <c r="I328" s="164"/>
      <c r="J328" s="192">
        <f t="shared" si="9"/>
        <v>0</v>
      </c>
      <c r="K328" s="193"/>
      <c r="L328" s="167"/>
      <c r="M328" s="213" t="s">
        <v>487</v>
      </c>
      <c r="N328" s="213"/>
      <c r="O328" s="214" t="s">
        <v>361</v>
      </c>
      <c r="P328" s="214" t="s">
        <v>207</v>
      </c>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row>
    <row r="329" spans="1:49" s="42" customFormat="1" ht="114.75" hidden="1" customHeight="1" x14ac:dyDescent="0.2">
      <c r="A329" s="42" t="s">
        <v>191</v>
      </c>
      <c r="B329" s="209" t="s">
        <v>483</v>
      </c>
      <c r="C329" s="169" t="s">
        <v>484</v>
      </c>
      <c r="D329" s="169"/>
      <c r="E329" s="221" t="s">
        <v>213</v>
      </c>
      <c r="F329" s="184"/>
      <c r="G329" s="277" t="s">
        <v>485</v>
      </c>
      <c r="H329" s="163"/>
      <c r="I329" s="164"/>
      <c r="J329" s="192">
        <f t="shared" si="9"/>
        <v>0</v>
      </c>
      <c r="K329" s="193"/>
      <c r="L329" s="167"/>
      <c r="M329" s="213" t="s">
        <v>488</v>
      </c>
      <c r="N329" s="213"/>
      <c r="O329" s="214" t="s">
        <v>361</v>
      </c>
      <c r="P329" s="214" t="s">
        <v>207</v>
      </c>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row>
    <row r="330" spans="1:49" s="42" customFormat="1" ht="114.75" hidden="1" customHeight="1" x14ac:dyDescent="0.2">
      <c r="A330" s="179" t="s">
        <v>192</v>
      </c>
      <c r="B330" s="274" t="s">
        <v>470</v>
      </c>
      <c r="C330" s="266" t="s">
        <v>471</v>
      </c>
      <c r="D330" s="266"/>
      <c r="E330" s="38" t="s">
        <v>194</v>
      </c>
      <c r="F330" s="275"/>
      <c r="G330" s="203" t="s">
        <v>472</v>
      </c>
      <c r="H330" s="163"/>
      <c r="I330" s="208" t="s">
        <v>489</v>
      </c>
      <c r="J330" s="192">
        <f t="shared" si="9"/>
        <v>0</v>
      </c>
      <c r="K330" s="193"/>
      <c r="L330" s="167"/>
      <c r="M330" s="213" t="s">
        <v>490</v>
      </c>
      <c r="N330" s="213"/>
      <c r="O330" s="214" t="s">
        <v>361</v>
      </c>
      <c r="P330" s="214" t="s">
        <v>207</v>
      </c>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row>
    <row r="331" spans="1:49" s="42" customFormat="1" ht="51" hidden="1" x14ac:dyDescent="0.2">
      <c r="A331" s="142" t="s">
        <v>63</v>
      </c>
      <c r="B331" s="276" t="s">
        <v>353</v>
      </c>
      <c r="C331" s="37" t="s">
        <v>354</v>
      </c>
      <c r="D331" s="37"/>
      <c r="E331" s="221" t="s">
        <v>213</v>
      </c>
      <c r="F331" s="184"/>
      <c r="G331" s="279" t="s">
        <v>355</v>
      </c>
      <c r="H331" s="163"/>
      <c r="I331" s="164"/>
      <c r="J331" s="192">
        <f t="shared" si="9"/>
        <v>0</v>
      </c>
      <c r="K331" s="193"/>
      <c r="L331" s="167"/>
      <c r="M331" s="213"/>
      <c r="N331" s="213"/>
      <c r="O331" s="214" t="s">
        <v>361</v>
      </c>
      <c r="P331" s="214" t="s">
        <v>207</v>
      </c>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row>
    <row r="332" spans="1:49" s="42" customFormat="1" ht="51" customHeight="1" x14ac:dyDescent="0.2">
      <c r="A332" s="42" t="s">
        <v>190</v>
      </c>
      <c r="B332" s="278" t="s">
        <v>353</v>
      </c>
      <c r="C332" s="272" t="s">
        <v>354</v>
      </c>
      <c r="D332" s="272"/>
      <c r="E332" s="221" t="s">
        <v>213</v>
      </c>
      <c r="F332" s="273"/>
      <c r="G332" s="279" t="s">
        <v>355</v>
      </c>
      <c r="H332" s="163"/>
      <c r="I332" s="164"/>
      <c r="J332" s="192">
        <f t="shared" si="9"/>
        <v>0</v>
      </c>
      <c r="K332" s="193"/>
      <c r="L332" s="167"/>
      <c r="M332" s="213"/>
      <c r="N332" s="213"/>
      <c r="O332" s="214" t="s">
        <v>361</v>
      </c>
      <c r="P332" s="214" t="s">
        <v>207</v>
      </c>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row>
    <row r="333" spans="1:49" s="42" customFormat="1" ht="51" hidden="1" customHeight="1" x14ac:dyDescent="0.2">
      <c r="A333" s="42" t="s">
        <v>191</v>
      </c>
      <c r="B333" s="209" t="s">
        <v>353</v>
      </c>
      <c r="C333" s="169" t="s">
        <v>354</v>
      </c>
      <c r="D333" s="169"/>
      <c r="E333" s="221" t="s">
        <v>213</v>
      </c>
      <c r="F333" s="184"/>
      <c r="G333" s="279" t="s">
        <v>355</v>
      </c>
      <c r="H333" s="163"/>
      <c r="I333" s="164"/>
      <c r="J333" s="192">
        <f t="shared" si="9"/>
        <v>0</v>
      </c>
      <c r="K333" s="193"/>
      <c r="L333" s="167"/>
      <c r="M333" s="213"/>
      <c r="N333" s="213"/>
      <c r="O333" s="214" t="s">
        <v>361</v>
      </c>
      <c r="P333" s="214" t="s">
        <v>207</v>
      </c>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row>
    <row r="334" spans="1:49" s="42" customFormat="1" ht="51" hidden="1" customHeight="1" x14ac:dyDescent="0.2">
      <c r="A334" s="179" t="s">
        <v>192</v>
      </c>
      <c r="B334" s="274" t="s">
        <v>474</v>
      </c>
      <c r="C334" s="266" t="s">
        <v>475</v>
      </c>
      <c r="D334" s="266"/>
      <c r="E334" s="38" t="s">
        <v>194</v>
      </c>
      <c r="F334" s="275"/>
      <c r="G334" s="203" t="s">
        <v>476</v>
      </c>
      <c r="H334" s="163"/>
      <c r="I334" s="208"/>
      <c r="J334" s="192">
        <f t="shared" si="9"/>
        <v>0</v>
      </c>
      <c r="K334" s="193"/>
      <c r="L334" s="167"/>
      <c r="M334" s="213"/>
      <c r="N334" s="213"/>
      <c r="O334" s="214" t="s">
        <v>361</v>
      </c>
      <c r="P334" s="214" t="s">
        <v>207</v>
      </c>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row>
    <row r="335" spans="1:49" s="42" customFormat="1" ht="51" hidden="1" x14ac:dyDescent="0.2">
      <c r="A335" s="142" t="s">
        <v>63</v>
      </c>
      <c r="B335" s="280"/>
      <c r="C335" s="37" t="s">
        <v>491</v>
      </c>
      <c r="D335" s="37"/>
      <c r="E335" s="221" t="s">
        <v>213</v>
      </c>
      <c r="F335" s="184"/>
      <c r="G335" s="279" t="s">
        <v>492</v>
      </c>
      <c r="H335" s="163"/>
      <c r="I335" s="164"/>
      <c r="J335" s="192">
        <f t="shared" si="9"/>
        <v>0</v>
      </c>
      <c r="K335" s="193"/>
      <c r="L335" s="167"/>
      <c r="M335" s="213"/>
      <c r="N335" s="213"/>
      <c r="O335" s="214" t="s">
        <v>361</v>
      </c>
      <c r="P335" s="214" t="s">
        <v>207</v>
      </c>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row>
    <row r="336" spans="1:49" s="42" customFormat="1" ht="51" customHeight="1" x14ac:dyDescent="0.2">
      <c r="A336" s="42" t="s">
        <v>190</v>
      </c>
      <c r="B336" s="281"/>
      <c r="C336" s="272" t="s">
        <v>491</v>
      </c>
      <c r="D336" s="272"/>
      <c r="E336" s="221" t="s">
        <v>213</v>
      </c>
      <c r="F336" s="273"/>
      <c r="G336" s="279" t="s">
        <v>492</v>
      </c>
      <c r="H336" s="163"/>
      <c r="I336" s="164"/>
      <c r="J336" s="192">
        <f t="shared" si="9"/>
        <v>0</v>
      </c>
      <c r="K336" s="193"/>
      <c r="L336" s="167"/>
      <c r="M336" s="213"/>
      <c r="N336" s="213"/>
      <c r="O336" s="214" t="s">
        <v>361</v>
      </c>
      <c r="P336" s="214" t="s">
        <v>207</v>
      </c>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row>
    <row r="337" spans="1:49" s="42" customFormat="1" ht="51" hidden="1" customHeight="1" x14ac:dyDescent="0.2">
      <c r="A337" s="42" t="s">
        <v>191</v>
      </c>
      <c r="B337" s="172"/>
      <c r="C337" s="169" t="s">
        <v>491</v>
      </c>
      <c r="D337" s="169"/>
      <c r="E337" s="221" t="s">
        <v>213</v>
      </c>
      <c r="F337" s="184"/>
      <c r="G337" s="279" t="s">
        <v>492</v>
      </c>
      <c r="H337" s="163"/>
      <c r="I337" s="164"/>
      <c r="J337" s="192">
        <f t="shared" si="9"/>
        <v>0</v>
      </c>
      <c r="K337" s="193"/>
      <c r="L337" s="167"/>
      <c r="M337" s="213"/>
      <c r="N337" s="213"/>
      <c r="O337" s="214" t="s">
        <v>361</v>
      </c>
      <c r="P337" s="214" t="s">
        <v>207</v>
      </c>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row>
    <row r="338" spans="1:49" s="42" customFormat="1" ht="51" hidden="1" customHeight="1" x14ac:dyDescent="0.2">
      <c r="A338" s="179" t="s">
        <v>192</v>
      </c>
      <c r="B338" s="282" t="s">
        <v>271</v>
      </c>
      <c r="C338" s="283" t="s">
        <v>99</v>
      </c>
      <c r="D338" s="283"/>
      <c r="E338" s="229"/>
      <c r="F338" s="284"/>
      <c r="G338" s="230"/>
      <c r="H338" s="231"/>
      <c r="I338" s="229"/>
      <c r="J338" s="192">
        <f t="shared" si="9"/>
        <v>0</v>
      </c>
      <c r="K338" s="193"/>
      <c r="L338" s="167"/>
      <c r="M338" s="213"/>
      <c r="N338" s="213"/>
      <c r="O338" s="214" t="s">
        <v>361</v>
      </c>
      <c r="P338" s="214" t="s">
        <v>207</v>
      </c>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row>
    <row r="339" spans="1:49" s="42" customFormat="1" ht="51" hidden="1" x14ac:dyDescent="0.2">
      <c r="A339" s="142" t="s">
        <v>63</v>
      </c>
      <c r="B339" s="280"/>
      <c r="C339" s="37" t="s">
        <v>358</v>
      </c>
      <c r="D339" s="37"/>
      <c r="E339" s="221" t="s">
        <v>213</v>
      </c>
      <c r="F339" s="184"/>
      <c r="G339" s="279" t="s">
        <v>359</v>
      </c>
      <c r="H339" s="163"/>
      <c r="I339" s="164"/>
      <c r="J339" s="192">
        <f t="shared" si="9"/>
        <v>0</v>
      </c>
      <c r="K339" s="193"/>
      <c r="L339" s="167"/>
      <c r="M339" s="213"/>
      <c r="N339" s="213"/>
      <c r="O339" s="214" t="s">
        <v>361</v>
      </c>
      <c r="P339" s="214" t="s">
        <v>207</v>
      </c>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row>
    <row r="340" spans="1:49" s="42" customFormat="1" ht="51" customHeight="1" x14ac:dyDescent="0.2">
      <c r="A340" s="42" t="s">
        <v>190</v>
      </c>
      <c r="B340" s="281"/>
      <c r="C340" s="272" t="s">
        <v>358</v>
      </c>
      <c r="D340" s="272"/>
      <c r="E340" s="221" t="s">
        <v>213</v>
      </c>
      <c r="F340" s="273"/>
      <c r="G340" s="277" t="s">
        <v>359</v>
      </c>
      <c r="H340" s="163"/>
      <c r="I340" s="164"/>
      <c r="J340" s="192">
        <f t="shared" si="9"/>
        <v>0</v>
      </c>
      <c r="K340" s="193"/>
      <c r="L340" s="167"/>
      <c r="M340" s="213"/>
      <c r="N340" s="213"/>
      <c r="O340" s="214" t="s">
        <v>361</v>
      </c>
      <c r="P340" s="214" t="s">
        <v>207</v>
      </c>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row>
    <row r="341" spans="1:49" s="42" customFormat="1" ht="51" hidden="1" customHeight="1" x14ac:dyDescent="0.2">
      <c r="A341" s="42" t="s">
        <v>191</v>
      </c>
      <c r="B341" s="172"/>
      <c r="C341" s="169" t="s">
        <v>358</v>
      </c>
      <c r="D341" s="169"/>
      <c r="E341" s="221" t="s">
        <v>213</v>
      </c>
      <c r="F341" s="184"/>
      <c r="G341" s="277" t="s">
        <v>359</v>
      </c>
      <c r="H341" s="163"/>
      <c r="I341" s="164"/>
      <c r="J341" s="192">
        <f t="shared" si="9"/>
        <v>0</v>
      </c>
      <c r="K341" s="193"/>
      <c r="L341" s="167"/>
      <c r="M341" s="213"/>
      <c r="N341" s="213"/>
      <c r="O341" s="214" t="s">
        <v>361</v>
      </c>
      <c r="P341" s="214" t="s">
        <v>207</v>
      </c>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row>
    <row r="342" spans="1:49" s="42" customFormat="1" ht="71.25" hidden="1" customHeight="1" x14ac:dyDescent="0.2">
      <c r="A342" s="179" t="s">
        <v>192</v>
      </c>
      <c r="B342" s="274"/>
      <c r="C342" s="266" t="s">
        <v>478</v>
      </c>
      <c r="D342" s="266"/>
      <c r="E342" s="221" t="s">
        <v>213</v>
      </c>
      <c r="F342" s="275"/>
      <c r="G342" s="199" t="s">
        <v>479</v>
      </c>
      <c r="H342" s="163"/>
      <c r="I342" s="164"/>
      <c r="J342" s="192">
        <f t="shared" si="9"/>
        <v>0</v>
      </c>
      <c r="K342" s="193"/>
      <c r="L342" s="167"/>
      <c r="M342" s="213"/>
      <c r="N342" s="213"/>
      <c r="O342" s="214" t="s">
        <v>361</v>
      </c>
      <c r="P342" s="214" t="s">
        <v>207</v>
      </c>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row>
    <row r="343" spans="1:49" s="42" customFormat="1" ht="38.25" hidden="1" x14ac:dyDescent="0.2">
      <c r="A343" s="142" t="s">
        <v>63</v>
      </c>
      <c r="B343" s="50" t="s">
        <v>493</v>
      </c>
      <c r="C343" s="37" t="s">
        <v>494</v>
      </c>
      <c r="D343" s="37"/>
      <c r="E343" s="221" t="s">
        <v>213</v>
      </c>
      <c r="F343" s="184"/>
      <c r="G343" s="199" t="s">
        <v>495</v>
      </c>
      <c r="H343" s="163"/>
      <c r="I343" s="164"/>
      <c r="J343" s="192">
        <f t="shared" si="9"/>
        <v>0</v>
      </c>
      <c r="K343" s="193"/>
      <c r="L343" s="167"/>
      <c r="M343" s="165"/>
      <c r="N343" s="165"/>
      <c r="O343" s="166" t="s">
        <v>342</v>
      </c>
      <c r="P343" s="166" t="s">
        <v>207</v>
      </c>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row>
    <row r="344" spans="1:49" s="42" customFormat="1" ht="38.25" customHeight="1" x14ac:dyDescent="0.2">
      <c r="A344" s="42" t="s">
        <v>190</v>
      </c>
      <c r="B344" s="271" t="s">
        <v>493</v>
      </c>
      <c r="C344" s="272" t="s">
        <v>494</v>
      </c>
      <c r="D344" s="272"/>
      <c r="E344" s="221" t="s">
        <v>213</v>
      </c>
      <c r="F344" s="273"/>
      <c r="G344" s="199" t="s">
        <v>495</v>
      </c>
      <c r="H344" s="163"/>
      <c r="I344" s="164"/>
      <c r="J344" s="192">
        <f t="shared" si="9"/>
        <v>0</v>
      </c>
      <c r="K344" s="193"/>
      <c r="L344" s="167"/>
      <c r="M344" s="165"/>
      <c r="N344" s="165"/>
      <c r="O344" s="166" t="s">
        <v>342</v>
      </c>
      <c r="P344" s="166" t="s">
        <v>207</v>
      </c>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row>
    <row r="345" spans="1:49" s="42" customFormat="1" ht="69" hidden="1" customHeight="1" x14ac:dyDescent="0.2">
      <c r="A345" s="42" t="s">
        <v>191</v>
      </c>
      <c r="B345" s="168" t="s">
        <v>493</v>
      </c>
      <c r="C345" s="169" t="s">
        <v>494</v>
      </c>
      <c r="D345" s="169"/>
      <c r="E345" s="221" t="s">
        <v>213</v>
      </c>
      <c r="F345" s="184"/>
      <c r="G345" s="199" t="s">
        <v>495</v>
      </c>
      <c r="H345" s="285"/>
      <c r="I345" s="208" t="s">
        <v>496</v>
      </c>
      <c r="J345" s="192">
        <f t="shared" si="9"/>
        <v>0</v>
      </c>
      <c r="K345" s="193"/>
      <c r="L345" s="167"/>
      <c r="M345" s="165"/>
      <c r="N345" s="165"/>
      <c r="O345" s="166" t="s">
        <v>342</v>
      </c>
      <c r="P345" s="166" t="s">
        <v>207</v>
      </c>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row>
    <row r="346" spans="1:49" s="42" customFormat="1" ht="60.75" hidden="1" customHeight="1" x14ac:dyDescent="0.2">
      <c r="A346" s="179" t="s">
        <v>192</v>
      </c>
      <c r="B346" s="274"/>
      <c r="C346" s="266" t="s">
        <v>480</v>
      </c>
      <c r="D346" s="266"/>
      <c r="E346" s="221" t="s">
        <v>213</v>
      </c>
      <c r="F346" s="275"/>
      <c r="G346" s="199" t="s">
        <v>481</v>
      </c>
      <c r="H346" s="163"/>
      <c r="I346" s="208" t="s">
        <v>497</v>
      </c>
      <c r="J346" s="192">
        <f t="shared" si="9"/>
        <v>0</v>
      </c>
      <c r="K346" s="193"/>
      <c r="L346" s="167"/>
      <c r="M346" s="165"/>
      <c r="N346" s="165"/>
      <c r="O346" s="166" t="s">
        <v>342</v>
      </c>
      <c r="P346" s="166" t="s">
        <v>207</v>
      </c>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row>
    <row r="347" spans="1:49" s="42" customFormat="1" ht="25.5" hidden="1" x14ac:dyDescent="0.2">
      <c r="A347" s="142" t="s">
        <v>63</v>
      </c>
      <c r="B347" s="50" t="s">
        <v>364</v>
      </c>
      <c r="C347" s="37" t="s">
        <v>365</v>
      </c>
      <c r="D347" s="37"/>
      <c r="E347" s="221" t="s">
        <v>213</v>
      </c>
      <c r="F347" s="184"/>
      <c r="G347" s="199" t="s">
        <v>366</v>
      </c>
      <c r="H347" s="163"/>
      <c r="I347" s="164"/>
      <c r="J347" s="192">
        <f t="shared" si="9"/>
        <v>0</v>
      </c>
      <c r="K347" s="193"/>
      <c r="L347" s="167"/>
      <c r="M347" s="165"/>
      <c r="N347" s="165"/>
      <c r="O347" s="166" t="s">
        <v>342</v>
      </c>
      <c r="P347" s="166" t="s">
        <v>207</v>
      </c>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row>
    <row r="348" spans="1:49" s="42" customFormat="1" ht="38.25" customHeight="1" x14ac:dyDescent="0.2">
      <c r="A348" s="42" t="s">
        <v>190</v>
      </c>
      <c r="B348" s="271" t="s">
        <v>364</v>
      </c>
      <c r="C348" s="272" t="s">
        <v>365</v>
      </c>
      <c r="D348" s="272"/>
      <c r="E348" s="221" t="s">
        <v>213</v>
      </c>
      <c r="F348" s="273"/>
      <c r="G348" s="199" t="s">
        <v>366</v>
      </c>
      <c r="H348" s="163"/>
      <c r="I348" s="164"/>
      <c r="J348" s="192">
        <f t="shared" si="9"/>
        <v>0</v>
      </c>
      <c r="K348" s="193"/>
      <c r="L348" s="167"/>
      <c r="M348" s="165"/>
      <c r="N348" s="165"/>
      <c r="O348" s="166" t="s">
        <v>342</v>
      </c>
      <c r="P348" s="166" t="s">
        <v>207</v>
      </c>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row>
    <row r="349" spans="1:49" s="42" customFormat="1" ht="38.25" hidden="1" customHeight="1" x14ac:dyDescent="0.2">
      <c r="A349" s="42" t="s">
        <v>191</v>
      </c>
      <c r="B349" s="168" t="s">
        <v>364</v>
      </c>
      <c r="C349" s="169" t="s">
        <v>365</v>
      </c>
      <c r="D349" s="169"/>
      <c r="E349" s="221" t="s">
        <v>213</v>
      </c>
      <c r="F349" s="184"/>
      <c r="G349" s="199" t="s">
        <v>366</v>
      </c>
      <c r="H349" s="163"/>
      <c r="I349" s="164"/>
      <c r="J349" s="192">
        <f t="shared" si="9"/>
        <v>0</v>
      </c>
      <c r="K349" s="193"/>
      <c r="L349" s="167"/>
      <c r="M349" s="165"/>
      <c r="N349" s="165"/>
      <c r="O349" s="166" t="s">
        <v>342</v>
      </c>
      <c r="P349" s="166" t="s">
        <v>207</v>
      </c>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row>
    <row r="350" spans="1:49" s="42" customFormat="1" ht="38.25" hidden="1" customHeight="1" x14ac:dyDescent="0.2">
      <c r="A350" s="179" t="s">
        <v>192</v>
      </c>
      <c r="B350" s="286" t="s">
        <v>483</v>
      </c>
      <c r="C350" s="287" t="s">
        <v>484</v>
      </c>
      <c r="D350" s="287"/>
      <c r="E350" s="183" t="s">
        <v>213</v>
      </c>
      <c r="F350" s="288"/>
      <c r="G350" s="210" t="s">
        <v>498</v>
      </c>
      <c r="H350" s="163" t="s">
        <v>2</v>
      </c>
      <c r="I350" s="163" t="s">
        <v>499</v>
      </c>
      <c r="J350" s="192">
        <f t="shared" si="9"/>
        <v>1</v>
      </c>
      <c r="K350" s="193"/>
      <c r="L350" s="167"/>
      <c r="M350" s="165"/>
      <c r="N350" s="165"/>
      <c r="O350" s="166" t="s">
        <v>342</v>
      </c>
      <c r="P350" s="166" t="s">
        <v>207</v>
      </c>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row>
    <row r="351" spans="1:49" s="42" customFormat="1" ht="25.5" hidden="1" x14ac:dyDescent="0.2">
      <c r="A351" s="142" t="s">
        <v>63</v>
      </c>
      <c r="B351" s="50" t="s">
        <v>500</v>
      </c>
      <c r="C351" s="37" t="s">
        <v>501</v>
      </c>
      <c r="D351" s="37"/>
      <c r="E351" s="221" t="s">
        <v>213</v>
      </c>
      <c r="F351" s="184" t="s">
        <v>328</v>
      </c>
      <c r="G351" s="199" t="s">
        <v>502</v>
      </c>
      <c r="H351" s="163"/>
      <c r="I351" s="164"/>
      <c r="J351" s="192">
        <f t="shared" si="9"/>
        <v>0</v>
      </c>
      <c r="K351" s="193"/>
      <c r="L351" s="167"/>
      <c r="M351" s="165" t="s">
        <v>503</v>
      </c>
      <c r="N351" s="165"/>
      <c r="O351" s="166"/>
      <c r="P351" s="166" t="e">
        <v>#N/A</v>
      </c>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row>
    <row r="352" spans="1:49" s="42" customFormat="1" ht="25.5" customHeight="1" x14ac:dyDescent="0.2">
      <c r="A352" s="42" t="s">
        <v>190</v>
      </c>
      <c r="B352" s="271" t="s">
        <v>500</v>
      </c>
      <c r="C352" s="272" t="s">
        <v>501</v>
      </c>
      <c r="D352" s="272"/>
      <c r="E352" s="221" t="s">
        <v>213</v>
      </c>
      <c r="F352" s="273" t="s">
        <v>328</v>
      </c>
      <c r="G352" s="199" t="s">
        <v>502</v>
      </c>
      <c r="H352" s="163"/>
      <c r="I352" s="164"/>
      <c r="J352" s="192">
        <f t="shared" si="9"/>
        <v>0</v>
      </c>
      <c r="K352" s="193"/>
      <c r="L352" s="167"/>
      <c r="M352" s="165" t="s">
        <v>503</v>
      </c>
      <c r="N352" s="165"/>
      <c r="O352" s="166"/>
      <c r="P352" s="166" t="e">
        <v>#N/A</v>
      </c>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row>
    <row r="353" spans="1:49" s="42" customFormat="1" ht="25.5" hidden="1" customHeight="1" x14ac:dyDescent="0.2">
      <c r="A353" s="42" t="s">
        <v>191</v>
      </c>
      <c r="B353" s="168" t="s">
        <v>500</v>
      </c>
      <c r="C353" s="169" t="s">
        <v>501</v>
      </c>
      <c r="D353" s="169"/>
      <c r="E353" s="221" t="s">
        <v>213</v>
      </c>
      <c r="F353" s="184" t="s">
        <v>328</v>
      </c>
      <c r="G353" s="199" t="s">
        <v>502</v>
      </c>
      <c r="H353" s="163"/>
      <c r="I353" s="164"/>
      <c r="J353" s="192">
        <f t="shared" si="9"/>
        <v>0</v>
      </c>
      <c r="K353" s="193"/>
      <c r="L353" s="167"/>
      <c r="M353" s="165" t="s">
        <v>503</v>
      </c>
      <c r="N353" s="165"/>
      <c r="O353" s="166"/>
      <c r="P353" s="166" t="e">
        <v>#N/A</v>
      </c>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row>
    <row r="354" spans="1:49" s="42" customFormat="1" ht="25.5" hidden="1" customHeight="1" x14ac:dyDescent="0.2">
      <c r="A354" s="179" t="s">
        <v>192</v>
      </c>
      <c r="B354" s="289"/>
      <c r="C354" s="287" t="s">
        <v>491</v>
      </c>
      <c r="D354" s="287"/>
      <c r="E354" s="183" t="s">
        <v>213</v>
      </c>
      <c r="F354" s="288"/>
      <c r="G354" s="210" t="s">
        <v>492</v>
      </c>
      <c r="H354" s="163" t="s">
        <v>2</v>
      </c>
      <c r="I354" s="164"/>
      <c r="J354" s="192">
        <f t="shared" si="9"/>
        <v>1</v>
      </c>
      <c r="K354" s="193"/>
      <c r="L354" s="167"/>
      <c r="M354" s="165" t="s">
        <v>503</v>
      </c>
      <c r="N354" s="165"/>
      <c r="O354" s="166"/>
      <c r="P354" s="166" t="e">
        <v>#N/A</v>
      </c>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row>
    <row r="355" spans="1:49" s="42" customFormat="1" ht="25.5" hidden="1" x14ac:dyDescent="0.2">
      <c r="A355" s="142" t="s">
        <v>63</v>
      </c>
      <c r="B355" s="276" t="s">
        <v>504</v>
      </c>
      <c r="C355" s="37" t="s">
        <v>505</v>
      </c>
      <c r="D355" s="37"/>
      <c r="E355" s="221" t="s">
        <v>213</v>
      </c>
      <c r="F355" s="184" t="s">
        <v>328</v>
      </c>
      <c r="G355" s="199" t="s">
        <v>506</v>
      </c>
      <c r="H355" s="163"/>
      <c r="I355" s="208"/>
      <c r="J355" s="192">
        <f t="shared" si="9"/>
        <v>0</v>
      </c>
      <c r="K355" s="193"/>
      <c r="L355" s="167"/>
      <c r="M355" s="165" t="s">
        <v>507</v>
      </c>
      <c r="N355" s="165"/>
      <c r="O355" s="166" t="s">
        <v>384</v>
      </c>
      <c r="P355" s="166" t="s">
        <v>207</v>
      </c>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row>
    <row r="356" spans="1:49" s="42" customFormat="1" ht="25.5" customHeight="1" x14ac:dyDescent="0.2">
      <c r="A356" s="42" t="s">
        <v>190</v>
      </c>
      <c r="B356" s="278" t="s">
        <v>504</v>
      </c>
      <c r="C356" s="272" t="s">
        <v>505</v>
      </c>
      <c r="D356" s="272"/>
      <c r="E356" s="221" t="s">
        <v>213</v>
      </c>
      <c r="F356" s="273" t="s">
        <v>328</v>
      </c>
      <c r="G356" s="199" t="s">
        <v>506</v>
      </c>
      <c r="H356" s="163"/>
      <c r="I356" s="208"/>
      <c r="J356" s="192">
        <f t="shared" si="9"/>
        <v>0</v>
      </c>
      <c r="K356" s="193"/>
      <c r="L356" s="167"/>
      <c r="M356" s="165" t="s">
        <v>507</v>
      </c>
      <c r="N356" s="165"/>
      <c r="O356" s="166" t="s">
        <v>384</v>
      </c>
      <c r="P356" s="166" t="s">
        <v>207</v>
      </c>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row>
    <row r="357" spans="1:49" s="42" customFormat="1" ht="25.5" hidden="1" customHeight="1" x14ac:dyDescent="0.2">
      <c r="A357" s="42" t="s">
        <v>191</v>
      </c>
      <c r="B357" s="209" t="s">
        <v>504</v>
      </c>
      <c r="C357" s="169" t="s">
        <v>505</v>
      </c>
      <c r="D357" s="169"/>
      <c r="E357" s="221" t="s">
        <v>213</v>
      </c>
      <c r="F357" s="184" t="s">
        <v>328</v>
      </c>
      <c r="G357" s="199" t="s">
        <v>506</v>
      </c>
      <c r="H357" s="163"/>
      <c r="I357" s="208"/>
      <c r="J357" s="192">
        <f t="shared" si="9"/>
        <v>0</v>
      </c>
      <c r="K357" s="193"/>
      <c r="L357" s="167"/>
      <c r="M357" s="165"/>
      <c r="N357" s="165"/>
      <c r="O357" s="166" t="s">
        <v>384</v>
      </c>
      <c r="P357" s="166" t="s">
        <v>207</v>
      </c>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row>
    <row r="358" spans="1:49" s="42" customFormat="1" ht="25.5" hidden="1" customHeight="1" x14ac:dyDescent="0.2">
      <c r="A358" s="179" t="s">
        <v>192</v>
      </c>
      <c r="B358" s="274" t="s">
        <v>493</v>
      </c>
      <c r="C358" s="266" t="s">
        <v>494</v>
      </c>
      <c r="D358" s="266"/>
      <c r="E358" s="221" t="s">
        <v>213</v>
      </c>
      <c r="F358" s="275"/>
      <c r="G358" s="199" t="s">
        <v>495</v>
      </c>
      <c r="H358" s="163"/>
      <c r="I358" s="164"/>
      <c r="J358" s="192">
        <f t="shared" si="9"/>
        <v>0</v>
      </c>
      <c r="K358" s="193"/>
      <c r="L358" s="167"/>
      <c r="M358" s="165" t="s">
        <v>507</v>
      </c>
      <c r="N358" s="165"/>
      <c r="O358" s="166" t="s">
        <v>384</v>
      </c>
      <c r="P358" s="166" t="s">
        <v>207</v>
      </c>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row>
    <row r="359" spans="1:49" s="42" customFormat="1" ht="38.25" hidden="1" x14ac:dyDescent="0.2">
      <c r="A359" s="142" t="s">
        <v>63</v>
      </c>
      <c r="B359" s="276" t="s">
        <v>370</v>
      </c>
      <c r="C359" s="37" t="s">
        <v>371</v>
      </c>
      <c r="D359" s="37"/>
      <c r="E359" s="221" t="s">
        <v>213</v>
      </c>
      <c r="F359" s="184" t="s">
        <v>328</v>
      </c>
      <c r="G359" s="199" t="s">
        <v>372</v>
      </c>
      <c r="H359" s="163"/>
      <c r="I359" s="208"/>
      <c r="J359" s="192">
        <f t="shared" si="9"/>
        <v>0</v>
      </c>
      <c r="K359" s="193"/>
      <c r="L359" s="167"/>
      <c r="M359" s="165"/>
      <c r="N359" s="165"/>
      <c r="O359" s="166" t="s">
        <v>384</v>
      </c>
      <c r="P359" s="166" t="s">
        <v>207</v>
      </c>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row>
    <row r="360" spans="1:49" s="42" customFormat="1" ht="38.25" customHeight="1" x14ac:dyDescent="0.2">
      <c r="A360" s="42" t="s">
        <v>190</v>
      </c>
      <c r="B360" s="271" t="s">
        <v>370</v>
      </c>
      <c r="C360" s="272" t="s">
        <v>371</v>
      </c>
      <c r="D360" s="272"/>
      <c r="E360" s="221" t="s">
        <v>213</v>
      </c>
      <c r="F360" s="273" t="s">
        <v>328</v>
      </c>
      <c r="G360" s="206" t="s">
        <v>372</v>
      </c>
      <c r="H360" s="163"/>
      <c r="I360" s="208"/>
      <c r="J360" s="192">
        <f t="shared" si="9"/>
        <v>0</v>
      </c>
      <c r="K360" s="193"/>
      <c r="L360" s="167"/>
      <c r="M360" s="165"/>
      <c r="N360" s="165"/>
      <c r="O360" s="166" t="s">
        <v>384</v>
      </c>
      <c r="P360" s="166" t="s">
        <v>207</v>
      </c>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row>
    <row r="361" spans="1:49" s="42" customFormat="1" ht="38.25" hidden="1" customHeight="1" x14ac:dyDescent="0.2">
      <c r="A361" s="42" t="s">
        <v>191</v>
      </c>
      <c r="B361" s="168" t="s">
        <v>370</v>
      </c>
      <c r="C361" s="169" t="s">
        <v>371</v>
      </c>
      <c r="D361" s="169"/>
      <c r="E361" s="221" t="s">
        <v>213</v>
      </c>
      <c r="F361" s="184" t="s">
        <v>328</v>
      </c>
      <c r="G361" s="206" t="s">
        <v>372</v>
      </c>
      <c r="H361" s="163"/>
      <c r="I361" s="208"/>
      <c r="J361" s="192">
        <f t="shared" si="9"/>
        <v>0</v>
      </c>
      <c r="K361" s="193"/>
      <c r="L361" s="167"/>
      <c r="M361" s="165"/>
      <c r="N361" s="165"/>
      <c r="O361" s="166" t="s">
        <v>384</v>
      </c>
      <c r="P361" s="166" t="s">
        <v>207</v>
      </c>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row>
    <row r="362" spans="1:49" s="42" customFormat="1" ht="38.25" hidden="1" customHeight="1" x14ac:dyDescent="0.2">
      <c r="A362" s="179" t="s">
        <v>192</v>
      </c>
      <c r="B362" s="274" t="s">
        <v>500</v>
      </c>
      <c r="C362" s="266" t="s">
        <v>501</v>
      </c>
      <c r="D362" s="266"/>
      <c r="E362" s="221" t="s">
        <v>213</v>
      </c>
      <c r="F362" s="275" t="s">
        <v>328</v>
      </c>
      <c r="G362" s="199" t="s">
        <v>502</v>
      </c>
      <c r="H362" s="163"/>
      <c r="I362" s="208" t="s">
        <v>508</v>
      </c>
      <c r="J362" s="192">
        <f t="shared" si="9"/>
        <v>0</v>
      </c>
      <c r="K362" s="193"/>
      <c r="L362" s="167"/>
      <c r="M362" s="165"/>
      <c r="N362" s="165"/>
      <c r="O362" s="166" t="s">
        <v>384</v>
      </c>
      <c r="P362" s="166" t="s">
        <v>207</v>
      </c>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row>
    <row r="363" spans="1:49" s="42" customFormat="1" ht="38.25" hidden="1" x14ac:dyDescent="0.2">
      <c r="A363" s="142" t="s">
        <v>63</v>
      </c>
      <c r="B363" s="50" t="s">
        <v>375</v>
      </c>
      <c r="C363" s="37" t="s">
        <v>376</v>
      </c>
      <c r="D363" s="37"/>
      <c r="E363" s="221" t="s">
        <v>213</v>
      </c>
      <c r="F363" s="184" t="s">
        <v>328</v>
      </c>
      <c r="G363" s="203" t="s">
        <v>377</v>
      </c>
      <c r="H363" s="163"/>
      <c r="I363" s="208"/>
      <c r="J363" s="192">
        <f t="shared" si="9"/>
        <v>0</v>
      </c>
      <c r="K363" s="193"/>
      <c r="L363" s="167"/>
      <c r="M363" s="165"/>
      <c r="N363" s="165"/>
      <c r="O363" s="166" t="s">
        <v>384</v>
      </c>
      <c r="P363" s="166" t="s">
        <v>207</v>
      </c>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row>
    <row r="364" spans="1:49" s="42" customFormat="1" ht="38.25" customHeight="1" x14ac:dyDescent="0.2">
      <c r="A364" s="42" t="s">
        <v>190</v>
      </c>
      <c r="B364" s="271" t="s">
        <v>375</v>
      </c>
      <c r="C364" s="272" t="s">
        <v>376</v>
      </c>
      <c r="D364" s="272"/>
      <c r="E364" s="221" t="s">
        <v>213</v>
      </c>
      <c r="F364" s="273" t="s">
        <v>328</v>
      </c>
      <c r="G364" s="203" t="s">
        <v>377</v>
      </c>
      <c r="H364" s="163"/>
      <c r="I364" s="208"/>
      <c r="J364" s="192">
        <f t="shared" si="9"/>
        <v>0</v>
      </c>
      <c r="K364" s="193"/>
      <c r="L364" s="167"/>
      <c r="M364" s="165"/>
      <c r="N364" s="165"/>
      <c r="O364" s="166" t="s">
        <v>384</v>
      </c>
      <c r="P364" s="166" t="s">
        <v>207</v>
      </c>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row>
    <row r="365" spans="1:49" s="42" customFormat="1" ht="38.25" hidden="1" customHeight="1" x14ac:dyDescent="0.2">
      <c r="A365" s="42" t="s">
        <v>191</v>
      </c>
      <c r="B365" s="168" t="s">
        <v>375</v>
      </c>
      <c r="C365" s="169" t="s">
        <v>376</v>
      </c>
      <c r="D365" s="169"/>
      <c r="E365" s="221" t="s">
        <v>213</v>
      </c>
      <c r="F365" s="184" t="s">
        <v>328</v>
      </c>
      <c r="G365" s="203" t="s">
        <v>377</v>
      </c>
      <c r="H365" s="163"/>
      <c r="I365" s="208"/>
      <c r="J365" s="192">
        <f t="shared" si="9"/>
        <v>0</v>
      </c>
      <c r="K365" s="193"/>
      <c r="L365" s="167"/>
      <c r="M365" s="165"/>
      <c r="N365" s="165"/>
      <c r="O365" s="166" t="s">
        <v>384</v>
      </c>
      <c r="P365" s="166" t="s">
        <v>207</v>
      </c>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row>
    <row r="366" spans="1:49" s="42" customFormat="1" ht="38.25" hidden="1" customHeight="1" x14ac:dyDescent="0.2">
      <c r="A366" s="179" t="s">
        <v>192</v>
      </c>
      <c r="B366" s="209" t="s">
        <v>504</v>
      </c>
      <c r="C366" s="169" t="s">
        <v>505</v>
      </c>
      <c r="D366" s="169"/>
      <c r="E366" s="221" t="s">
        <v>213</v>
      </c>
      <c r="F366" s="184" t="s">
        <v>328</v>
      </c>
      <c r="G366" s="199" t="s">
        <v>506</v>
      </c>
      <c r="H366" s="163"/>
      <c r="I366" s="208"/>
      <c r="J366" s="192">
        <f t="shared" si="9"/>
        <v>0</v>
      </c>
      <c r="K366" s="193"/>
      <c r="L366" s="167"/>
      <c r="M366" s="165"/>
      <c r="N366" s="165"/>
      <c r="O366" s="166" t="s">
        <v>384</v>
      </c>
      <c r="P366" s="166" t="s">
        <v>207</v>
      </c>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row>
    <row r="367" spans="1:49" s="44" customFormat="1" x14ac:dyDescent="0.2">
      <c r="A367" s="33"/>
      <c r="B367" s="290"/>
      <c r="C367" s="291"/>
      <c r="D367" s="291"/>
      <c r="E367" s="292"/>
      <c r="F367" s="293"/>
      <c r="G367" s="294"/>
      <c r="H367" s="295"/>
      <c r="I367" s="295"/>
      <c r="J367" s="128"/>
      <c r="K367" s="128"/>
      <c r="L367" s="128"/>
      <c r="M367" s="296"/>
      <c r="N367" s="296"/>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row>
    <row r="368" spans="1:49" s="44" customFormat="1" x14ac:dyDescent="0.2">
      <c r="B368" s="290"/>
      <c r="C368" s="291"/>
      <c r="D368" s="291"/>
      <c r="E368" s="292"/>
      <c r="F368" s="297"/>
      <c r="G368" s="290"/>
      <c r="H368" s="298"/>
      <c r="I368" s="299"/>
      <c r="J368" s="146"/>
      <c r="K368" s="128"/>
      <c r="L368" s="128"/>
      <c r="M368" s="298"/>
      <c r="N368" s="298"/>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row>
    <row r="369" spans="2:49" s="44" customFormat="1" x14ac:dyDescent="0.2">
      <c r="B369" s="290"/>
      <c r="C369" s="291"/>
      <c r="D369" s="291"/>
      <c r="E369" s="292"/>
      <c r="F369" s="297"/>
      <c r="G369" s="290"/>
      <c r="H369" s="298"/>
      <c r="I369" s="299"/>
      <c r="J369" s="146"/>
      <c r="K369" s="128"/>
      <c r="L369" s="128"/>
      <c r="M369" s="298"/>
      <c r="N369" s="298"/>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row>
    <row r="370" spans="2:49" s="44" customFormat="1" x14ac:dyDescent="0.2">
      <c r="B370" s="290"/>
      <c r="C370" s="291"/>
      <c r="D370" s="291"/>
      <c r="E370" s="292"/>
      <c r="F370" s="297"/>
      <c r="G370" s="290"/>
      <c r="H370" s="298"/>
      <c r="I370" s="299"/>
      <c r="J370" s="146"/>
      <c r="K370" s="128"/>
      <c r="L370" s="128"/>
      <c r="M370" s="298"/>
      <c r="N370" s="298"/>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row>
    <row r="371" spans="2:49" s="44" customFormat="1" x14ac:dyDescent="0.2">
      <c r="B371" s="290"/>
      <c r="C371" s="291"/>
      <c r="D371" s="291"/>
      <c r="E371" s="292"/>
      <c r="F371" s="300"/>
      <c r="G371" s="301"/>
      <c r="H371" s="298"/>
      <c r="I371" s="298"/>
      <c r="J371" s="146"/>
      <c r="K371" s="128"/>
      <c r="L371" s="128"/>
      <c r="M371" s="302"/>
      <c r="N371" s="302"/>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row>
    <row r="372" spans="2:49" s="44" customFormat="1" x14ac:dyDescent="0.2">
      <c r="B372" s="290"/>
      <c r="C372" s="291"/>
      <c r="D372" s="291"/>
      <c r="E372" s="292"/>
      <c r="F372" s="300"/>
      <c r="G372" s="301"/>
      <c r="H372" s="298"/>
      <c r="I372" s="298"/>
      <c r="J372" s="146"/>
      <c r="K372" s="128"/>
      <c r="L372" s="128"/>
      <c r="M372" s="302"/>
      <c r="N372" s="302"/>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row>
    <row r="373" spans="2:49" s="44" customFormat="1" x14ac:dyDescent="0.2">
      <c r="B373" s="290"/>
      <c r="C373" s="291"/>
      <c r="D373" s="291"/>
      <c r="E373" s="292"/>
      <c r="F373" s="300"/>
      <c r="G373" s="301"/>
      <c r="H373" s="298"/>
      <c r="I373" s="298"/>
      <c r="J373" s="146"/>
      <c r="K373" s="128"/>
      <c r="L373" s="128"/>
      <c r="M373" s="303"/>
      <c r="N373" s="302"/>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row>
    <row r="374" spans="2:49" s="44" customFormat="1" x14ac:dyDescent="0.2">
      <c r="B374" s="290"/>
      <c r="C374" s="291"/>
      <c r="D374" s="291"/>
      <c r="E374" s="292"/>
      <c r="F374" s="300"/>
      <c r="G374" s="301"/>
      <c r="H374" s="298"/>
      <c r="I374" s="298"/>
      <c r="J374" s="146"/>
      <c r="K374" s="128"/>
      <c r="L374" s="128"/>
      <c r="M374" s="302"/>
      <c r="N374" s="302"/>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row>
    <row r="375" spans="2:49" s="44" customFormat="1" x14ac:dyDescent="0.2">
      <c r="B375" s="290"/>
      <c r="C375" s="291"/>
      <c r="D375" s="291"/>
      <c r="E375" s="292"/>
      <c r="F375" s="300"/>
      <c r="G375" s="301"/>
      <c r="H375" s="298"/>
      <c r="I375" s="298"/>
      <c r="J375" s="146"/>
      <c r="K375" s="128"/>
      <c r="L375" s="128"/>
      <c r="M375" s="302"/>
      <c r="N375" s="302"/>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row>
    <row r="376" spans="2:49" s="44" customFormat="1" x14ac:dyDescent="0.2">
      <c r="B376" s="290"/>
      <c r="C376" s="291"/>
      <c r="D376" s="291"/>
      <c r="E376" s="292"/>
      <c r="F376" s="300"/>
      <c r="G376" s="301"/>
      <c r="H376" s="298"/>
      <c r="I376" s="298"/>
      <c r="J376" s="146"/>
      <c r="K376" s="128"/>
      <c r="L376" s="128"/>
      <c r="M376" s="302"/>
      <c r="N376" s="302"/>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row>
    <row r="377" spans="2:49" s="44" customFormat="1" x14ac:dyDescent="0.2">
      <c r="B377" s="290"/>
      <c r="C377" s="291"/>
      <c r="D377" s="291"/>
      <c r="E377" s="292"/>
      <c r="F377" s="300"/>
      <c r="G377" s="301"/>
      <c r="H377" s="298"/>
      <c r="I377" s="298"/>
      <c r="J377" s="146"/>
      <c r="K377" s="128"/>
      <c r="L377" s="128"/>
      <c r="M377" s="302"/>
      <c r="N377" s="302"/>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row>
    <row r="378" spans="2:49" s="44" customFormat="1" x14ac:dyDescent="0.2">
      <c r="B378" s="290"/>
      <c r="C378" s="291"/>
      <c r="D378" s="291"/>
      <c r="E378" s="292"/>
      <c r="F378" s="300"/>
      <c r="G378" s="301"/>
      <c r="H378" s="298"/>
      <c r="I378" s="298"/>
      <c r="J378" s="146"/>
      <c r="K378" s="128"/>
      <c r="L378" s="128"/>
      <c r="M378" s="302"/>
      <c r="N378" s="302"/>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row>
    <row r="379" spans="2:49" s="44" customFormat="1" x14ac:dyDescent="0.2">
      <c r="B379" s="290"/>
      <c r="C379" s="291"/>
      <c r="D379" s="291"/>
      <c r="E379" s="292"/>
      <c r="F379" s="300"/>
      <c r="G379" s="301"/>
      <c r="H379" s="298"/>
      <c r="I379" s="298"/>
      <c r="J379" s="146"/>
      <c r="K379" s="128"/>
      <c r="L379" s="128"/>
      <c r="M379" s="302"/>
      <c r="N379" s="302"/>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row>
    <row r="380" spans="2:49" s="44" customFormat="1" x14ac:dyDescent="0.2">
      <c r="B380" s="290"/>
      <c r="C380" s="291"/>
      <c r="D380" s="291"/>
      <c r="E380" s="292"/>
      <c r="F380" s="300"/>
      <c r="G380" s="301"/>
      <c r="H380" s="298"/>
      <c r="I380" s="298"/>
      <c r="J380" s="146"/>
      <c r="K380" s="128"/>
      <c r="L380" s="128"/>
      <c r="M380" s="302"/>
      <c r="N380" s="302"/>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row>
    <row r="381" spans="2:49" s="44" customFormat="1" x14ac:dyDescent="0.2">
      <c r="B381" s="290"/>
      <c r="C381" s="291"/>
      <c r="D381" s="291"/>
      <c r="E381" s="292"/>
      <c r="F381" s="300"/>
      <c r="G381" s="301"/>
      <c r="H381" s="298"/>
      <c r="I381" s="298"/>
      <c r="J381" s="146"/>
      <c r="K381" s="128"/>
      <c r="L381" s="128"/>
      <c r="M381" s="302"/>
      <c r="N381" s="302"/>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row>
    <row r="382" spans="2:49" s="44" customFormat="1" x14ac:dyDescent="0.2">
      <c r="B382" s="290"/>
      <c r="C382" s="291"/>
      <c r="D382" s="291"/>
      <c r="E382" s="292"/>
      <c r="F382" s="300"/>
      <c r="G382" s="301"/>
      <c r="H382" s="298"/>
      <c r="I382" s="298"/>
      <c r="J382" s="146"/>
      <c r="K382" s="128"/>
      <c r="L382" s="128"/>
      <c r="M382" s="302"/>
      <c r="N382" s="302"/>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row>
    <row r="383" spans="2:49" s="44" customFormat="1" x14ac:dyDescent="0.2">
      <c r="B383" s="290"/>
      <c r="C383" s="291"/>
      <c r="D383" s="291"/>
      <c r="E383" s="292"/>
      <c r="F383" s="300"/>
      <c r="G383" s="301"/>
      <c r="H383" s="298"/>
      <c r="I383" s="298"/>
      <c r="J383" s="146"/>
      <c r="K383" s="128"/>
      <c r="L383" s="128"/>
      <c r="M383" s="302"/>
      <c r="N383" s="302"/>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row>
    <row r="384" spans="2:49" s="44" customFormat="1" x14ac:dyDescent="0.2">
      <c r="B384" s="290"/>
      <c r="C384" s="291"/>
      <c r="D384" s="291"/>
      <c r="E384" s="292"/>
      <c r="F384" s="300"/>
      <c r="G384" s="301"/>
      <c r="H384" s="298"/>
      <c r="I384" s="298"/>
      <c r="J384" s="146"/>
      <c r="K384" s="128"/>
      <c r="L384" s="128"/>
      <c r="M384" s="302"/>
      <c r="N384" s="302"/>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row>
    <row r="385" spans="2:49" s="44" customFormat="1" x14ac:dyDescent="0.2">
      <c r="B385" s="290"/>
      <c r="C385" s="291"/>
      <c r="D385" s="291"/>
      <c r="E385" s="292"/>
      <c r="F385" s="300"/>
      <c r="G385" s="301"/>
      <c r="H385" s="298"/>
      <c r="I385" s="298"/>
      <c r="J385" s="146"/>
      <c r="K385" s="128"/>
      <c r="L385" s="128"/>
      <c r="M385" s="302"/>
      <c r="N385" s="302"/>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row>
    <row r="386" spans="2:49" s="44" customFormat="1" x14ac:dyDescent="0.2">
      <c r="B386" s="290"/>
      <c r="C386" s="291"/>
      <c r="D386" s="291"/>
      <c r="E386" s="292"/>
      <c r="F386" s="300"/>
      <c r="G386" s="301"/>
      <c r="H386" s="298"/>
      <c r="I386" s="298"/>
      <c r="J386" s="146"/>
      <c r="K386" s="128"/>
      <c r="L386" s="128"/>
      <c r="M386" s="302"/>
      <c r="N386" s="302"/>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row>
    <row r="387" spans="2:49" s="44" customFormat="1" x14ac:dyDescent="0.2">
      <c r="B387" s="290"/>
      <c r="C387" s="291"/>
      <c r="D387" s="291"/>
      <c r="E387" s="292"/>
      <c r="F387" s="300"/>
      <c r="G387" s="301"/>
      <c r="H387" s="298"/>
      <c r="I387" s="298"/>
      <c r="J387" s="146"/>
      <c r="K387" s="128"/>
      <c r="L387" s="128"/>
      <c r="M387" s="302"/>
      <c r="N387" s="302"/>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row>
    <row r="388" spans="2:49" s="44" customFormat="1" x14ac:dyDescent="0.2">
      <c r="B388" s="290"/>
      <c r="C388" s="291"/>
      <c r="D388" s="291"/>
      <c r="E388" s="292"/>
      <c r="F388" s="300"/>
      <c r="G388" s="301"/>
      <c r="H388" s="298"/>
      <c r="I388" s="298"/>
      <c r="J388" s="146"/>
      <c r="K388" s="128"/>
      <c r="L388" s="128"/>
      <c r="M388" s="302"/>
      <c r="N388" s="302"/>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row>
    <row r="389" spans="2:49" s="44" customFormat="1" x14ac:dyDescent="0.2">
      <c r="B389" s="290"/>
      <c r="C389" s="291"/>
      <c r="D389" s="291"/>
      <c r="E389" s="292"/>
      <c r="F389" s="300"/>
      <c r="G389" s="301"/>
      <c r="H389" s="298"/>
      <c r="I389" s="298"/>
      <c r="J389" s="146"/>
      <c r="K389" s="128"/>
      <c r="L389" s="128"/>
      <c r="M389" s="302"/>
      <c r="N389" s="302"/>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row>
    <row r="390" spans="2:49" s="44" customFormat="1" x14ac:dyDescent="0.2">
      <c r="B390" s="290"/>
      <c r="C390" s="291"/>
      <c r="D390" s="291"/>
      <c r="E390" s="292"/>
      <c r="F390" s="300"/>
      <c r="G390" s="301"/>
      <c r="H390" s="298"/>
      <c r="I390" s="298"/>
      <c r="J390" s="146"/>
      <c r="K390" s="128"/>
      <c r="L390" s="128"/>
      <c r="M390" s="302"/>
      <c r="N390" s="302"/>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row>
    <row r="391" spans="2:49" s="44" customFormat="1" x14ac:dyDescent="0.2">
      <c r="B391" s="290"/>
      <c r="C391" s="291"/>
      <c r="D391" s="291"/>
      <c r="E391" s="292"/>
      <c r="F391" s="300"/>
      <c r="G391" s="301"/>
      <c r="H391" s="298"/>
      <c r="I391" s="298"/>
      <c r="J391" s="146"/>
      <c r="K391" s="128"/>
      <c r="L391" s="128"/>
      <c r="M391" s="302"/>
      <c r="N391" s="302"/>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row>
    <row r="392" spans="2:49" s="44" customFormat="1" x14ac:dyDescent="0.2">
      <c r="B392" s="290"/>
      <c r="C392" s="291"/>
      <c r="D392" s="291"/>
      <c r="E392" s="292"/>
      <c r="F392" s="300"/>
      <c r="G392" s="301"/>
      <c r="H392" s="298"/>
      <c r="I392" s="298"/>
      <c r="J392" s="146"/>
      <c r="K392" s="128"/>
      <c r="L392" s="128"/>
      <c r="M392" s="302"/>
      <c r="N392" s="302"/>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row>
    <row r="393" spans="2:49" s="44" customFormat="1" x14ac:dyDescent="0.2">
      <c r="B393" s="290"/>
      <c r="C393" s="291"/>
      <c r="D393" s="291"/>
      <c r="E393" s="292"/>
      <c r="F393" s="300"/>
      <c r="G393" s="301"/>
      <c r="H393" s="298"/>
      <c r="I393" s="298"/>
      <c r="J393" s="146"/>
      <c r="K393" s="128"/>
      <c r="L393" s="128"/>
      <c r="M393" s="302"/>
      <c r="N393" s="302"/>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row>
    <row r="394" spans="2:49" s="44" customFormat="1" x14ac:dyDescent="0.2">
      <c r="B394" s="290"/>
      <c r="C394" s="291"/>
      <c r="D394" s="291"/>
      <c r="E394" s="292"/>
      <c r="F394" s="300"/>
      <c r="G394" s="301"/>
      <c r="H394" s="298"/>
      <c r="I394" s="298"/>
      <c r="J394" s="146"/>
      <c r="K394" s="128"/>
      <c r="L394" s="128"/>
      <c r="M394" s="302"/>
      <c r="N394" s="302"/>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row>
    <row r="395" spans="2:49" s="44" customFormat="1" x14ac:dyDescent="0.2">
      <c r="B395" s="290"/>
      <c r="C395" s="291"/>
      <c r="D395" s="291"/>
      <c r="E395" s="292"/>
      <c r="F395" s="300"/>
      <c r="G395" s="301"/>
      <c r="H395" s="298"/>
      <c r="I395" s="298"/>
      <c r="J395" s="146"/>
      <c r="K395" s="128"/>
      <c r="L395" s="128"/>
      <c r="M395" s="302"/>
      <c r="N395" s="302"/>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row>
    <row r="396" spans="2:49" s="44" customFormat="1" x14ac:dyDescent="0.2">
      <c r="B396" s="290"/>
      <c r="C396" s="291"/>
      <c r="D396" s="291"/>
      <c r="E396" s="292"/>
      <c r="F396" s="300"/>
      <c r="G396" s="301"/>
      <c r="H396" s="298"/>
      <c r="I396" s="298"/>
      <c r="J396" s="146"/>
      <c r="K396" s="128"/>
      <c r="L396" s="128"/>
      <c r="M396" s="302"/>
      <c r="N396" s="302"/>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row>
    <row r="397" spans="2:49" s="44" customFormat="1" x14ac:dyDescent="0.2">
      <c r="B397" s="290"/>
      <c r="C397" s="291"/>
      <c r="D397" s="291"/>
      <c r="E397" s="292"/>
      <c r="F397" s="300"/>
      <c r="G397" s="301"/>
      <c r="H397" s="298"/>
      <c r="I397" s="298"/>
      <c r="J397" s="146"/>
      <c r="K397" s="128"/>
      <c r="L397" s="128"/>
      <c r="M397" s="302"/>
      <c r="N397" s="302"/>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row>
    <row r="398" spans="2:49" s="44" customFormat="1" x14ac:dyDescent="0.2">
      <c r="B398" s="290"/>
      <c r="C398" s="291"/>
      <c r="D398" s="291"/>
      <c r="E398" s="292"/>
      <c r="F398" s="300"/>
      <c r="G398" s="301"/>
      <c r="H398" s="298"/>
      <c r="I398" s="298"/>
      <c r="J398" s="146"/>
      <c r="K398" s="128"/>
      <c r="L398" s="128"/>
      <c r="M398" s="302"/>
      <c r="N398" s="302"/>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row>
    <row r="399" spans="2:49" s="44" customFormat="1" x14ac:dyDescent="0.2">
      <c r="B399" s="290"/>
      <c r="C399" s="291"/>
      <c r="D399" s="291"/>
      <c r="E399" s="292"/>
      <c r="F399" s="300"/>
      <c r="G399" s="301"/>
      <c r="H399" s="298"/>
      <c r="I399" s="298"/>
      <c r="J399" s="146"/>
      <c r="K399" s="128"/>
      <c r="L399" s="128"/>
      <c r="M399" s="302"/>
      <c r="N399" s="302"/>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row>
    <row r="400" spans="2:49" s="44" customFormat="1" x14ac:dyDescent="0.2">
      <c r="B400" s="290"/>
      <c r="C400" s="291"/>
      <c r="D400" s="291"/>
      <c r="E400" s="292"/>
      <c r="F400" s="300"/>
      <c r="G400" s="301"/>
      <c r="H400" s="298"/>
      <c r="I400" s="298"/>
      <c r="J400" s="146"/>
      <c r="K400" s="128"/>
      <c r="L400" s="128"/>
      <c r="M400" s="302"/>
      <c r="N400" s="302"/>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row>
    <row r="401" spans="2:49" s="44" customFormat="1" x14ac:dyDescent="0.2">
      <c r="B401" s="290"/>
      <c r="C401" s="291"/>
      <c r="D401" s="291"/>
      <c r="E401" s="292"/>
      <c r="F401" s="300"/>
      <c r="G401" s="301"/>
      <c r="H401" s="298"/>
      <c r="I401" s="298"/>
      <c r="J401" s="146"/>
      <c r="K401" s="128"/>
      <c r="L401" s="128"/>
      <c r="M401" s="302"/>
      <c r="N401" s="302"/>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row>
    <row r="402" spans="2:49" s="44" customFormat="1" x14ac:dyDescent="0.2">
      <c r="B402" s="290"/>
      <c r="C402" s="291"/>
      <c r="D402" s="291"/>
      <c r="E402" s="292"/>
      <c r="F402" s="300"/>
      <c r="G402" s="301"/>
      <c r="H402" s="298"/>
      <c r="I402" s="298"/>
      <c r="J402" s="146"/>
      <c r="K402" s="128"/>
      <c r="L402" s="128"/>
      <c r="M402" s="302"/>
      <c r="N402" s="302"/>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row>
    <row r="403" spans="2:49" s="44" customFormat="1" x14ac:dyDescent="0.2">
      <c r="B403" s="290"/>
      <c r="C403" s="291"/>
      <c r="D403" s="291"/>
      <c r="E403" s="292"/>
      <c r="F403" s="300"/>
      <c r="G403" s="301"/>
      <c r="H403" s="298"/>
      <c r="I403" s="298"/>
      <c r="J403" s="146"/>
      <c r="K403" s="128"/>
      <c r="L403" s="128"/>
      <c r="M403" s="302"/>
      <c r="N403" s="302"/>
      <c r="R403" s="33"/>
      <c r="S403" s="33"/>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row>
    <row r="404" spans="2:49" s="44" customFormat="1" x14ac:dyDescent="0.2">
      <c r="B404" s="290"/>
      <c r="C404" s="291"/>
      <c r="D404" s="291"/>
      <c r="E404" s="292"/>
      <c r="F404" s="300"/>
      <c r="G404" s="301"/>
      <c r="H404" s="298"/>
      <c r="I404" s="298"/>
      <c r="J404" s="146"/>
      <c r="K404" s="128"/>
      <c r="L404" s="128"/>
      <c r="M404" s="302"/>
      <c r="N404" s="302"/>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row>
    <row r="405" spans="2:49" s="44" customFormat="1" x14ac:dyDescent="0.2">
      <c r="B405" s="290"/>
      <c r="C405" s="291"/>
      <c r="D405" s="291"/>
      <c r="E405" s="292"/>
      <c r="F405" s="300"/>
      <c r="G405" s="301"/>
      <c r="H405" s="298"/>
      <c r="I405" s="298"/>
      <c r="J405" s="146"/>
      <c r="K405" s="128"/>
      <c r="L405" s="128"/>
      <c r="M405" s="302"/>
      <c r="N405" s="302"/>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row>
    <row r="406" spans="2:49" s="44" customFormat="1" x14ac:dyDescent="0.2">
      <c r="B406" s="290"/>
      <c r="C406" s="291"/>
      <c r="D406" s="291"/>
      <c r="E406" s="292"/>
      <c r="F406" s="300"/>
      <c r="G406" s="301"/>
      <c r="H406" s="298"/>
      <c r="I406" s="298"/>
      <c r="J406" s="146"/>
      <c r="K406" s="128"/>
      <c r="L406" s="128"/>
      <c r="M406" s="302"/>
      <c r="N406" s="302"/>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row>
    <row r="407" spans="2:49" s="44" customFormat="1" x14ac:dyDescent="0.2">
      <c r="B407" s="290"/>
      <c r="C407" s="291"/>
      <c r="D407" s="291"/>
      <c r="E407" s="292"/>
      <c r="F407" s="300"/>
      <c r="G407" s="301"/>
      <c r="H407" s="298"/>
      <c r="I407" s="298"/>
      <c r="J407" s="146"/>
      <c r="K407" s="128"/>
      <c r="L407" s="128"/>
      <c r="M407" s="302"/>
      <c r="N407" s="302"/>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row>
    <row r="408" spans="2:49" s="44" customFormat="1" x14ac:dyDescent="0.2">
      <c r="B408" s="290"/>
      <c r="C408" s="291"/>
      <c r="D408" s="291"/>
      <c r="E408" s="292"/>
      <c r="F408" s="300"/>
      <c r="G408" s="301"/>
      <c r="H408" s="298"/>
      <c r="I408" s="298"/>
      <c r="J408" s="146"/>
      <c r="K408" s="128"/>
      <c r="L408" s="128"/>
      <c r="M408" s="302"/>
      <c r="N408" s="302"/>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row>
    <row r="409" spans="2:49" s="44" customFormat="1" x14ac:dyDescent="0.2">
      <c r="B409" s="290"/>
      <c r="C409" s="291"/>
      <c r="D409" s="291"/>
      <c r="E409" s="292"/>
      <c r="F409" s="300"/>
      <c r="G409" s="301"/>
      <c r="H409" s="298"/>
      <c r="I409" s="298"/>
      <c r="J409" s="146"/>
      <c r="K409" s="128"/>
      <c r="L409" s="128"/>
      <c r="M409" s="302"/>
      <c r="N409" s="302"/>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row>
    <row r="410" spans="2:49" s="44" customFormat="1" x14ac:dyDescent="0.2">
      <c r="B410" s="290"/>
      <c r="C410" s="291"/>
      <c r="D410" s="291"/>
      <c r="E410" s="292"/>
      <c r="F410" s="300"/>
      <c r="G410" s="301"/>
      <c r="H410" s="298"/>
      <c r="I410" s="298"/>
      <c r="J410" s="146"/>
      <c r="K410" s="128"/>
      <c r="L410" s="128"/>
      <c r="M410" s="302"/>
      <c r="N410" s="302"/>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row>
    <row r="411" spans="2:49" s="44" customFormat="1" x14ac:dyDescent="0.2">
      <c r="B411" s="290"/>
      <c r="C411" s="291"/>
      <c r="D411" s="291"/>
      <c r="E411" s="292"/>
      <c r="F411" s="300"/>
      <c r="G411" s="301"/>
      <c r="H411" s="298"/>
      <c r="I411" s="298"/>
      <c r="J411" s="146"/>
      <c r="K411" s="128"/>
      <c r="L411" s="128"/>
      <c r="M411" s="302"/>
      <c r="N411" s="302"/>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row>
    <row r="412" spans="2:49" s="44" customFormat="1" x14ac:dyDescent="0.2">
      <c r="B412" s="290"/>
      <c r="C412" s="291"/>
      <c r="D412" s="291"/>
      <c r="E412" s="292"/>
      <c r="F412" s="300"/>
      <c r="G412" s="301"/>
      <c r="H412" s="298"/>
      <c r="I412" s="298"/>
      <c r="J412" s="146"/>
      <c r="K412" s="128"/>
      <c r="L412" s="128"/>
      <c r="M412" s="302"/>
      <c r="N412" s="302"/>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row>
    <row r="413" spans="2:49" s="44" customFormat="1" x14ac:dyDescent="0.2">
      <c r="B413" s="290"/>
      <c r="C413" s="291"/>
      <c r="D413" s="291"/>
      <c r="E413" s="292"/>
      <c r="F413" s="300"/>
      <c r="G413" s="301"/>
      <c r="H413" s="298"/>
      <c r="I413" s="298"/>
      <c r="J413" s="146"/>
      <c r="K413" s="128"/>
      <c r="L413" s="128"/>
      <c r="M413" s="302"/>
      <c r="N413" s="302"/>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row>
    <row r="414" spans="2:49" s="44" customFormat="1" x14ac:dyDescent="0.2">
      <c r="B414" s="290"/>
      <c r="C414" s="291"/>
      <c r="D414" s="291"/>
      <c r="E414" s="292"/>
      <c r="F414" s="300"/>
      <c r="G414" s="301"/>
      <c r="H414" s="298"/>
      <c r="I414" s="298"/>
      <c r="J414" s="146"/>
      <c r="K414" s="128"/>
      <c r="L414" s="128"/>
      <c r="M414" s="302"/>
      <c r="N414" s="302"/>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row>
    <row r="415" spans="2:49" s="44" customFormat="1" x14ac:dyDescent="0.2">
      <c r="B415" s="290"/>
      <c r="C415" s="291"/>
      <c r="D415" s="291"/>
      <c r="E415" s="292"/>
      <c r="F415" s="300"/>
      <c r="G415" s="301"/>
      <c r="H415" s="298"/>
      <c r="I415" s="298"/>
      <c r="J415" s="146"/>
      <c r="K415" s="128"/>
      <c r="L415" s="128"/>
      <c r="M415" s="302"/>
      <c r="N415" s="302"/>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row>
    <row r="416" spans="2:49" s="44" customFormat="1" x14ac:dyDescent="0.2">
      <c r="B416" s="290"/>
      <c r="C416" s="291"/>
      <c r="D416" s="291"/>
      <c r="E416" s="292"/>
      <c r="F416" s="300"/>
      <c r="G416" s="301"/>
      <c r="H416" s="298"/>
      <c r="I416" s="298"/>
      <c r="J416" s="146"/>
      <c r="K416" s="128"/>
      <c r="L416" s="128"/>
      <c r="M416" s="302"/>
      <c r="N416" s="302"/>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row>
    <row r="417" spans="1:49" s="44" customFormat="1" x14ac:dyDescent="0.2">
      <c r="B417" s="290"/>
      <c r="C417" s="291"/>
      <c r="D417" s="291"/>
      <c r="E417" s="292"/>
      <c r="F417" s="300"/>
      <c r="G417" s="301"/>
      <c r="H417" s="298"/>
      <c r="I417" s="298"/>
      <c r="J417" s="146"/>
      <c r="K417" s="128"/>
      <c r="L417" s="128"/>
      <c r="M417" s="302"/>
      <c r="N417" s="302"/>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row>
    <row r="418" spans="1:49" s="44" customFormat="1" x14ac:dyDescent="0.2">
      <c r="B418" s="290"/>
      <c r="C418" s="291"/>
      <c r="D418" s="291"/>
      <c r="E418" s="292"/>
      <c r="F418" s="300"/>
      <c r="G418" s="301"/>
      <c r="H418" s="298"/>
      <c r="I418" s="298"/>
      <c r="J418" s="146"/>
      <c r="K418" s="128"/>
      <c r="L418" s="128"/>
      <c r="M418" s="302"/>
      <c r="N418" s="302"/>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row>
    <row r="419" spans="1:49" s="44" customFormat="1" x14ac:dyDescent="0.2">
      <c r="B419" s="290"/>
      <c r="C419" s="291"/>
      <c r="D419" s="291"/>
      <c r="E419" s="292"/>
      <c r="F419" s="300"/>
      <c r="G419" s="301"/>
      <c r="H419" s="298"/>
      <c r="I419" s="298"/>
      <c r="J419" s="146"/>
      <c r="K419" s="128"/>
      <c r="L419" s="128"/>
      <c r="M419" s="302"/>
      <c r="N419" s="302"/>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row>
    <row r="420" spans="1:49" s="44" customFormat="1" x14ac:dyDescent="0.2">
      <c r="B420" s="290"/>
      <c r="C420" s="291"/>
      <c r="D420" s="291"/>
      <c r="E420" s="292"/>
      <c r="F420" s="300"/>
      <c r="G420" s="301"/>
      <c r="H420" s="298"/>
      <c r="I420" s="298"/>
      <c r="J420" s="146"/>
      <c r="K420" s="128"/>
      <c r="L420" s="128"/>
      <c r="M420" s="302"/>
      <c r="N420" s="302"/>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row>
    <row r="421" spans="1:49" s="44" customFormat="1" x14ac:dyDescent="0.2">
      <c r="B421" s="290"/>
      <c r="C421" s="291"/>
      <c r="D421" s="291"/>
      <c r="E421" s="292"/>
      <c r="F421" s="300"/>
      <c r="G421" s="301"/>
      <c r="H421" s="298"/>
      <c r="I421" s="298"/>
      <c r="J421" s="146"/>
      <c r="K421" s="128"/>
      <c r="L421" s="128"/>
      <c r="M421" s="302"/>
      <c r="N421" s="302"/>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row>
    <row r="422" spans="1:49" s="44" customFormat="1" x14ac:dyDescent="0.2">
      <c r="B422" s="290"/>
      <c r="C422" s="291"/>
      <c r="D422" s="291"/>
      <c r="E422" s="292"/>
      <c r="F422" s="300"/>
      <c r="G422" s="301"/>
      <c r="H422" s="298"/>
      <c r="I422" s="298"/>
      <c r="J422" s="146"/>
      <c r="K422" s="128"/>
      <c r="L422" s="128"/>
      <c r="M422" s="302"/>
      <c r="N422" s="302"/>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row>
    <row r="423" spans="1:49" s="44" customFormat="1" x14ac:dyDescent="0.2">
      <c r="B423" s="290"/>
      <c r="C423" s="291"/>
      <c r="D423" s="291"/>
      <c r="E423" s="292"/>
      <c r="F423" s="300"/>
      <c r="G423" s="301"/>
      <c r="H423" s="298"/>
      <c r="I423" s="298"/>
      <c r="J423" s="146"/>
      <c r="K423" s="128"/>
      <c r="L423" s="128"/>
      <c r="M423" s="302"/>
      <c r="N423" s="302"/>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row>
    <row r="424" spans="1:49" s="44" customFormat="1" x14ac:dyDescent="0.2">
      <c r="B424" s="290"/>
      <c r="C424" s="291"/>
      <c r="D424" s="291"/>
      <c r="E424" s="292"/>
      <c r="F424" s="300"/>
      <c r="G424" s="301"/>
      <c r="H424" s="298"/>
      <c r="I424" s="298"/>
      <c r="J424" s="146"/>
      <c r="K424" s="128"/>
      <c r="L424" s="128"/>
      <c r="M424" s="302"/>
      <c r="N424" s="302"/>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row>
    <row r="425" spans="1:49" x14ac:dyDescent="0.2">
      <c r="A425" s="44"/>
      <c r="F425" s="300"/>
      <c r="G425" s="301"/>
      <c r="H425" s="298"/>
      <c r="I425" s="298"/>
      <c r="M425" s="302"/>
      <c r="N425" s="302"/>
    </row>
    <row r="426" spans="1:49" x14ac:dyDescent="0.2">
      <c r="A426" s="44"/>
      <c r="F426" s="300"/>
      <c r="G426" s="301"/>
      <c r="H426" s="298"/>
      <c r="I426" s="298"/>
      <c r="M426" s="302"/>
      <c r="N426" s="302"/>
    </row>
    <row r="427" spans="1:49" x14ac:dyDescent="0.2">
      <c r="A427" s="44"/>
      <c r="F427" s="300"/>
      <c r="G427" s="301"/>
      <c r="H427" s="298"/>
      <c r="I427" s="298"/>
      <c r="M427" s="302"/>
      <c r="N427" s="302"/>
    </row>
    <row r="428" spans="1:49" x14ac:dyDescent="0.2">
      <c r="F428" s="300"/>
      <c r="G428" s="301"/>
      <c r="H428" s="298"/>
      <c r="I428" s="298"/>
      <c r="M428" s="302"/>
      <c r="N428" s="302"/>
    </row>
    <row r="429" spans="1:49" x14ac:dyDescent="0.2">
      <c r="F429" s="300"/>
      <c r="G429" s="301"/>
      <c r="H429" s="298"/>
      <c r="I429" s="298"/>
      <c r="M429" s="302"/>
      <c r="N429" s="302"/>
    </row>
    <row r="430" spans="1:49" x14ac:dyDescent="0.2">
      <c r="F430" s="300"/>
      <c r="G430" s="301"/>
      <c r="H430" s="298"/>
      <c r="I430" s="298"/>
      <c r="M430" s="302"/>
      <c r="N430" s="302"/>
    </row>
    <row r="431" spans="1:49" x14ac:dyDescent="0.2">
      <c r="F431" s="300"/>
      <c r="G431" s="301"/>
      <c r="H431" s="298"/>
      <c r="I431" s="298"/>
      <c r="M431" s="302"/>
      <c r="N431" s="302"/>
    </row>
    <row r="432" spans="1:49" x14ac:dyDescent="0.2">
      <c r="F432" s="300"/>
      <c r="G432" s="301"/>
      <c r="H432" s="298"/>
      <c r="I432" s="298"/>
      <c r="M432" s="302"/>
      <c r="N432" s="302"/>
    </row>
    <row r="433" spans="6:14" x14ac:dyDescent="0.2">
      <c r="F433" s="300"/>
      <c r="G433" s="301"/>
      <c r="H433" s="298"/>
      <c r="I433" s="298"/>
      <c r="M433" s="302"/>
      <c r="N433" s="302"/>
    </row>
    <row r="434" spans="6:14" x14ac:dyDescent="0.2">
      <c r="F434" s="300"/>
      <c r="G434" s="301"/>
      <c r="H434" s="298"/>
      <c r="I434" s="298"/>
      <c r="M434" s="302"/>
      <c r="N434" s="302"/>
    </row>
    <row r="435" spans="6:14" x14ac:dyDescent="0.2">
      <c r="F435" s="300"/>
      <c r="G435" s="301"/>
      <c r="H435" s="298"/>
      <c r="I435" s="298"/>
      <c r="M435" s="302"/>
      <c r="N435" s="302"/>
    </row>
    <row r="436" spans="6:14" x14ac:dyDescent="0.2">
      <c r="F436" s="300"/>
      <c r="G436" s="301"/>
      <c r="H436" s="298"/>
      <c r="I436" s="298"/>
      <c r="M436" s="302"/>
      <c r="N436" s="302"/>
    </row>
  </sheetData>
  <autoFilter ref="J5:P367"/>
  <dataConsolidate/>
  <mergeCells count="4">
    <mergeCell ref="E1:I2"/>
    <mergeCell ref="E3:F3"/>
    <mergeCell ref="H3:I3"/>
    <mergeCell ref="E4:F4"/>
  </mergeCells>
  <conditionalFormatting sqref="E5:E1048576">
    <cfRule type="containsText" dxfId="37" priority="1" operator="containsText" text="Observation">
      <formula>NOT(ISERROR(SEARCH("Observation",E5)))</formula>
    </cfRule>
    <cfRule type="containsText" dxfId="36" priority="2" operator="containsText" text="Entretien">
      <formula>NOT(ISERROR(SEARCH("Entretien",E5)))</formula>
    </cfRule>
    <cfRule type="containsText" dxfId="35" priority="3" operator="containsText" text="Consultation">
      <formula>NOT(ISERROR(SEARCH("Consultation",E5)))</formula>
    </cfRule>
  </conditionalFormatting>
  <dataValidations count="1">
    <dataValidation type="list" allowBlank="1" showInputMessage="1" showErrorMessage="1" sqref="H14:H48 H319:H366 H53:H82 H132:H155 H86:H127 H192:H219 H228:H230 H235:H254 H259:H266 H271:H274 H283:H314 H164:H187">
      <formula1>choix1</formula1>
    </dataValidation>
  </dataValidations>
  <hyperlinks>
    <hyperlink ref="M132" r:id="rId1"/>
    <hyperlink ref="M133" r:id="rId2"/>
    <hyperlink ref="M134" r:id="rId3"/>
    <hyperlink ref="M135" r:id="rId4"/>
    <hyperlink ref="M17" r:id="rId5" display="Outils de sécurisation et d'auto-évaluation de l'administration des médicaments - HAS, Mai 2013"/>
    <hyperlink ref="M18:M20" r:id="rId6" display="Outils de sécurisation et d'auto-évaluation de l'administration des médicaments - HAS, Mai 2013"/>
  </hyperlinks>
  <printOptions gridLines="1"/>
  <pageMargins left="0.70866141732283461" right="0.70866141732283461" top="0.74803149606299213" bottom="0.74803149606299213" header="0.5" footer="0.5"/>
  <pageSetup paperSize="9" scale="43" fitToHeight="0" orientation="portrait" r:id="rId7"/>
  <drawing r:id="rId8"/>
  <tableParts count="1">
    <tablePart r:id="rId9"/>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'L:\Reseaux_partages_clavicule_et_scapula\OMEDIT\Handicap\[PRIORITES Grille référentiel omedit bretagne handicap v21072022.xlsx]Valid données'!#REF!</xm:f>
          </x14:formula1>
          <xm:sqref>H83:H85</xm:sqref>
        </x14:dataValidation>
      </x14:dataValidations>
    </ext>
    <ext xmlns:x15="http://schemas.microsoft.com/office/spreadsheetml/2010/11/main" uri="{3A4CF648-6AED-40f4-86FF-DC5316D8AED3}">
      <x14:slicerList xmlns:x14="http://schemas.microsoft.com/office/spreadsheetml/2009/9/main">
        <x14:slicer r:id="rId10"/>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33"/>
    <pageSetUpPr fitToPage="1"/>
  </sheetPr>
  <dimension ref="A1:AY313"/>
  <sheetViews>
    <sheetView topLeftCell="C1" zoomScale="60" zoomScaleNormal="60" zoomScaleSheetLayoutView="100" workbookViewId="0">
      <selection activeCell="BP85" sqref="BP85"/>
    </sheetView>
  </sheetViews>
  <sheetFormatPr baseColWidth="10" defaultColWidth="9.5" defaultRowHeight="14.25" x14ac:dyDescent="0.2"/>
  <cols>
    <col min="1" max="1" width="27.125" style="33" hidden="1" customWidth="1"/>
    <col min="2" max="2" width="7.75" style="290" hidden="1" customWidth="1"/>
    <col min="3" max="3" width="7.75" style="43" customWidth="1"/>
    <col min="4" max="4" width="14" style="43" customWidth="1"/>
    <col min="5" max="5" width="17.75" style="292" bestFit="1" customWidth="1"/>
    <col min="6" max="6" width="16.5" style="426" customWidth="1"/>
    <col min="7" max="7" width="91" style="41" customWidth="1"/>
    <col min="8" max="8" width="12.5" style="427" customWidth="1"/>
    <col min="9" max="9" width="23.75" style="428" customWidth="1"/>
    <col min="10" max="10" width="4.875" style="375" hidden="1" customWidth="1"/>
    <col min="11" max="11" width="4.875" style="24" hidden="1" customWidth="1"/>
    <col min="12" max="12" width="6.375" style="24" hidden="1" customWidth="1"/>
    <col min="13" max="13" width="43.5" style="429" customWidth="1"/>
    <col min="14" max="14" width="43.5" style="430" customWidth="1"/>
    <col min="15" max="15" width="43.5" style="429" customWidth="1"/>
    <col min="16" max="16" width="11" style="44" hidden="1" customWidth="1"/>
    <col min="17" max="51" width="9.5" style="44"/>
    <col min="52" max="16384" width="9.5" style="33"/>
  </cols>
  <sheetData>
    <row r="1" spans="1:51" s="24" customFormat="1" ht="28.5" customHeight="1" x14ac:dyDescent="0.2">
      <c r="B1" s="125"/>
      <c r="C1" s="22"/>
      <c r="D1" s="22"/>
      <c r="E1" s="304"/>
      <c r="F1" s="305"/>
      <c r="G1" s="543" t="s">
        <v>509</v>
      </c>
      <c r="H1" s="543"/>
      <c r="I1" s="543"/>
      <c r="J1" s="543"/>
      <c r="K1" s="543"/>
      <c r="L1" s="543"/>
      <c r="M1" s="543"/>
      <c r="N1" s="306"/>
      <c r="O1" s="306"/>
      <c r="P1" s="129"/>
    </row>
    <row r="2" spans="1:51" s="24" customFormat="1" ht="29.25" customHeight="1" x14ac:dyDescent="0.2">
      <c r="B2" s="125"/>
      <c r="C2" s="22"/>
      <c r="D2" s="22"/>
      <c r="E2" s="304"/>
      <c r="F2" s="305"/>
      <c r="G2" s="543"/>
      <c r="H2" s="543"/>
      <c r="I2" s="543"/>
      <c r="J2" s="543"/>
      <c r="K2" s="543"/>
      <c r="L2" s="543"/>
      <c r="M2" s="543"/>
      <c r="N2" s="306"/>
      <c r="O2" s="306"/>
      <c r="P2" s="129"/>
    </row>
    <row r="3" spans="1:51" s="26" customFormat="1" ht="33.75" customHeight="1" x14ac:dyDescent="0.2">
      <c r="A3" s="24"/>
      <c r="B3" s="24"/>
      <c r="C3" s="130"/>
      <c r="D3" s="130"/>
      <c r="E3" s="540"/>
      <c r="F3" s="540"/>
      <c r="G3" s="48" t="s">
        <v>177</v>
      </c>
      <c r="H3" s="307" t="s">
        <v>178</v>
      </c>
      <c r="I3" s="307"/>
      <c r="J3" s="131"/>
      <c r="K3" s="46"/>
      <c r="L3" s="128"/>
      <c r="M3" s="132"/>
      <c r="N3" s="132"/>
      <c r="O3" s="133"/>
      <c r="P3" s="1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row>
    <row r="4" spans="1:51" s="26" customFormat="1" ht="119.25" customHeight="1" x14ac:dyDescent="0.2">
      <c r="C4" s="542"/>
      <c r="D4" s="542"/>
      <c r="E4" s="542"/>
      <c r="F4" s="542"/>
      <c r="G4" s="24"/>
      <c r="H4" s="24"/>
      <c r="I4" s="132"/>
      <c r="J4" s="308"/>
      <c r="K4" s="23"/>
      <c r="L4" s="24"/>
      <c r="M4" s="309"/>
      <c r="N4" s="310"/>
      <c r="O4" s="309"/>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row>
    <row r="5" spans="1:51" s="29" customFormat="1" ht="60.75" x14ac:dyDescent="0.2">
      <c r="A5" s="138" t="s">
        <v>179</v>
      </c>
      <c r="B5" s="27" t="s">
        <v>510</v>
      </c>
      <c r="C5" s="27" t="s">
        <v>0</v>
      </c>
      <c r="D5" s="27" t="s">
        <v>511</v>
      </c>
      <c r="E5" s="27" t="s">
        <v>182</v>
      </c>
      <c r="F5" s="49" t="s">
        <v>64</v>
      </c>
      <c r="G5" s="27" t="s">
        <v>183</v>
      </c>
      <c r="H5" s="311" t="s">
        <v>6</v>
      </c>
      <c r="I5" s="311" t="s">
        <v>169</v>
      </c>
      <c r="J5" s="312"/>
      <c r="K5" s="313"/>
      <c r="L5" s="45"/>
      <c r="M5" s="27" t="s">
        <v>184</v>
      </c>
      <c r="N5" s="27" t="s">
        <v>185</v>
      </c>
      <c r="O5" s="141" t="s">
        <v>186</v>
      </c>
      <c r="P5" s="141" t="s">
        <v>187</v>
      </c>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1" ht="165.75" hidden="1" x14ac:dyDescent="0.2">
      <c r="A6" s="142" t="s">
        <v>63</v>
      </c>
      <c r="B6" s="314" t="s">
        <v>512</v>
      </c>
      <c r="C6" s="315" t="s">
        <v>513</v>
      </c>
      <c r="D6" s="315"/>
      <c r="E6" s="316" t="s">
        <v>194</v>
      </c>
      <c r="F6" s="159" t="s">
        <v>514</v>
      </c>
      <c r="G6" s="317" t="s">
        <v>515</v>
      </c>
      <c r="H6" s="235" t="s">
        <v>394</v>
      </c>
      <c r="I6" s="153"/>
      <c r="J6" s="318"/>
      <c r="L6" s="319">
        <f>(COUNTA($G$14:$G$42)-COUNTIF($H$14:$H$42,"NA")-COUNTIF($H$14:$H$42,""))+(COUNTA($G$47:$G$129)-COUNTIF($H$47:$H$129,"NA")-COUNTIF($H$47:$H$129,""))+(COUNTA($G$134:$G$181)-COUNTIF($H$134:$H$181,"NA")-COUNTIF($H$134:$H$181,"")+(COUNTA($G$186:$G$201)-COUNTIF($H$186:$H$201,"NA")-COUNTIF($H$186:$H$201,"")))</f>
        <v>22</v>
      </c>
      <c r="M6" s="320"/>
      <c r="N6" s="321"/>
      <c r="O6" s="322"/>
      <c r="P6" s="323"/>
    </row>
    <row r="7" spans="1:51" x14ac:dyDescent="0.2">
      <c r="A7" s="33" t="s">
        <v>190</v>
      </c>
      <c r="B7" s="30" t="s">
        <v>516</v>
      </c>
      <c r="C7" s="30" t="s">
        <v>517</v>
      </c>
      <c r="D7" s="30"/>
      <c r="E7" s="30"/>
      <c r="F7" s="31"/>
      <c r="G7" s="32"/>
      <c r="H7" s="32"/>
      <c r="I7" s="32"/>
      <c r="J7" s="318"/>
      <c r="L7" s="319">
        <f>(COUNTA($G$14:$G$42)-COUNTIF($H$14:$H$42,"NA")-COUNTIF($H$14:$H$42,""))+(COUNTA($G$47:$G$129)-COUNTIF($H$47:$H$129,"NA")-COUNTIF($H$47:$H$129,""))+(COUNTA($G$134:$G$181)-COUNTIF($H$134:$H$181,"NA")-COUNTIF($H$134:$H$181,"")+(COUNTA($G$186:$G$201)-COUNTIF($H$186:$H$201,"NA")-COUNTIF($H$186:$H$201,"")))</f>
        <v>22</v>
      </c>
      <c r="M7" s="320"/>
      <c r="N7" s="321"/>
      <c r="O7" s="322"/>
      <c r="P7" s="323"/>
    </row>
    <row r="8" spans="1:51" hidden="1" x14ac:dyDescent="0.2">
      <c r="A8" s="33" t="s">
        <v>191</v>
      </c>
      <c r="B8" s="30" t="s">
        <v>516</v>
      </c>
      <c r="C8" s="30" t="s">
        <v>517</v>
      </c>
      <c r="D8" s="30"/>
      <c r="E8" s="30"/>
      <c r="F8" s="31"/>
      <c r="G8" s="32"/>
      <c r="H8" s="32"/>
      <c r="I8" s="32"/>
      <c r="J8" s="318"/>
      <c r="L8" s="319">
        <f>(COUNTA($G$14:$G$42)-COUNTIF($H$14:$H$42,"NA")-COUNTIF($H$14:$H$42,""))+(COUNTA($G$47:$G$129)-COUNTIF($H$47:$H$129,"NA")-COUNTIF($H$47:$H$129,""))+(COUNTA($G$134:$G$181)-COUNTIF($H$134:$H$181,"NA")-COUNTIF($H$134:$H$181,"")+(COUNTA($G$186:$G$201)-COUNTIF($H$186:$H$201,"NA")-COUNTIF($H$186:$H$201,"")))</f>
        <v>22</v>
      </c>
      <c r="M8" s="320"/>
      <c r="N8" s="321"/>
      <c r="O8" s="322"/>
      <c r="P8" s="323"/>
    </row>
    <row r="9" spans="1:51" hidden="1" x14ac:dyDescent="0.2">
      <c r="A9" s="33" t="s">
        <v>192</v>
      </c>
      <c r="B9" s="30" t="s">
        <v>516</v>
      </c>
      <c r="C9" s="30" t="s">
        <v>517</v>
      </c>
      <c r="D9" s="30"/>
      <c r="E9" s="30"/>
      <c r="F9" s="31"/>
      <c r="G9" s="32"/>
      <c r="H9" s="32"/>
      <c r="I9" s="32"/>
      <c r="J9" s="318"/>
      <c r="L9" s="319">
        <f>(COUNTA($G$14:$G$42)-COUNTIF($H$14:$H$42,"NA")-COUNTIF($H$14:$H$42,""))+(COUNTA($G$47:$G$129)-COUNTIF($H$47:$H$129,"NA")-COUNTIF($H$47:$H$129,""))+(COUNTA($G$134:$G$181)-COUNTIF($H$134:$H$181,"NA")-COUNTIF($H$134:$H$181,"")+(COUNTA($G$186:$G$201)-COUNTIF($H$186:$H$201,"NA")-COUNTIF($H$186:$H$201,"")))</f>
        <v>22</v>
      </c>
      <c r="M9" s="320"/>
      <c r="N9" s="321"/>
      <c r="O9" s="322"/>
      <c r="P9" s="323"/>
    </row>
    <row r="10" spans="1:51" ht="25.5" hidden="1" x14ac:dyDescent="0.2">
      <c r="A10" s="247" t="s">
        <v>63</v>
      </c>
      <c r="B10" s="324" t="s">
        <v>518</v>
      </c>
      <c r="C10" s="315" t="s">
        <v>519</v>
      </c>
      <c r="D10" s="315"/>
      <c r="E10" s="149" t="s">
        <v>194</v>
      </c>
      <c r="F10" s="159" t="s">
        <v>514</v>
      </c>
      <c r="G10" s="325" t="s">
        <v>520</v>
      </c>
      <c r="H10" s="235" t="s">
        <v>394</v>
      </c>
      <c r="I10" s="218"/>
      <c r="J10" s="318"/>
      <c r="K10" s="319">
        <f>(COUNTA($G$14:$G$42)-COUNTIF($H$14:$H$42,"NA")-COUNTIF($H$14:$H$42,""))</f>
        <v>7</v>
      </c>
      <c r="L10" s="326"/>
      <c r="M10" s="327"/>
      <c r="N10" s="328"/>
      <c r="O10" s="329"/>
      <c r="P10" s="330"/>
    </row>
    <row r="11" spans="1:51" x14ac:dyDescent="0.2">
      <c r="A11" s="33" t="s">
        <v>190</v>
      </c>
      <c r="B11" s="34" t="s">
        <v>422</v>
      </c>
      <c r="C11" s="34" t="s">
        <v>521</v>
      </c>
      <c r="D11" s="34"/>
      <c r="E11" s="34"/>
      <c r="F11" s="35"/>
      <c r="G11" s="36"/>
      <c r="H11" s="36"/>
      <c r="I11" s="36"/>
      <c r="J11" s="318"/>
      <c r="K11" s="319">
        <f>(COUNTA($G$14:$G$42)-COUNTIF($H$14:$H$42,"NA")-COUNTIF($H$14:$H$42,""))</f>
        <v>7</v>
      </c>
      <c r="L11" s="326"/>
      <c r="M11" s="327"/>
      <c r="N11" s="328"/>
      <c r="O11" s="329"/>
      <c r="P11" s="330"/>
    </row>
    <row r="12" spans="1:51" hidden="1" x14ac:dyDescent="0.2">
      <c r="A12" s="33" t="s">
        <v>191</v>
      </c>
      <c r="B12" s="34" t="s">
        <v>422</v>
      </c>
      <c r="C12" s="34" t="s">
        <v>521</v>
      </c>
      <c r="D12" s="34"/>
      <c r="E12" s="34"/>
      <c r="F12" s="35"/>
      <c r="G12" s="36"/>
      <c r="H12" s="36"/>
      <c r="I12" s="36"/>
      <c r="J12" s="318"/>
      <c r="K12" s="319">
        <f>(COUNTA($G$14:$G$42)-COUNTIF($H$14:$H$42,"NA")-COUNTIF($H$14:$H$42,""))</f>
        <v>7</v>
      </c>
      <c r="L12" s="326"/>
      <c r="M12" s="327"/>
      <c r="N12" s="328"/>
      <c r="O12" s="329"/>
      <c r="P12" s="330"/>
    </row>
    <row r="13" spans="1:51" hidden="1" x14ac:dyDescent="0.2">
      <c r="A13" s="33" t="s">
        <v>192</v>
      </c>
      <c r="B13" s="34" t="s">
        <v>422</v>
      </c>
      <c r="C13" s="34" t="s">
        <v>521</v>
      </c>
      <c r="D13" s="34"/>
      <c r="E13" s="34"/>
      <c r="F13" s="35"/>
      <c r="G13" s="36"/>
      <c r="H13" s="36"/>
      <c r="I13" s="36"/>
      <c r="J13" s="318"/>
      <c r="K13" s="319">
        <f>(COUNTA($G$14:$G$42)-COUNTIF($H$14:$H$42,"NA")-COUNTIF($H$14:$H$42,""))</f>
        <v>7</v>
      </c>
      <c r="L13" s="326"/>
      <c r="M13" s="327"/>
      <c r="N13" s="328"/>
      <c r="O13" s="329"/>
      <c r="P13" s="330"/>
    </row>
    <row r="14" spans="1:51" ht="102" hidden="1" x14ac:dyDescent="0.2">
      <c r="A14" s="247" t="s">
        <v>63</v>
      </c>
      <c r="B14" s="276" t="s">
        <v>522</v>
      </c>
      <c r="C14" s="37" t="s">
        <v>523</v>
      </c>
      <c r="D14" s="37"/>
      <c r="E14" s="38" t="s">
        <v>213</v>
      </c>
      <c r="F14" s="38" t="s">
        <v>514</v>
      </c>
      <c r="G14" s="195" t="s">
        <v>524</v>
      </c>
      <c r="H14" s="163" t="s">
        <v>394</v>
      </c>
      <c r="I14" s="208" t="s">
        <v>525</v>
      </c>
      <c r="J14" s="318">
        <f t="shared" ref="J14:J42" si="0">IF(H14="Oui",1,IF(H14="Non",0,IF(H14="en grande partie",0.75,IF(H14="Partiellement",0.25,0))))</f>
        <v>1</v>
      </c>
      <c r="K14" s="326"/>
      <c r="L14" s="326"/>
      <c r="M14" s="331" t="s">
        <v>526</v>
      </c>
      <c r="N14" s="332" t="s">
        <v>527</v>
      </c>
      <c r="O14" s="333" t="s">
        <v>385</v>
      </c>
      <c r="P14" s="213" t="s">
        <v>352</v>
      </c>
    </row>
    <row r="15" spans="1:51" ht="165.75" x14ac:dyDescent="0.2">
      <c r="A15" s="33" t="s">
        <v>190</v>
      </c>
      <c r="B15" s="50" t="s">
        <v>512</v>
      </c>
      <c r="C15" s="37" t="s">
        <v>513</v>
      </c>
      <c r="D15" s="37"/>
      <c r="E15" s="38" t="s">
        <v>194</v>
      </c>
      <c r="F15" s="38" t="s">
        <v>514</v>
      </c>
      <c r="G15" s="162" t="s">
        <v>528</v>
      </c>
      <c r="H15" s="164"/>
      <c r="I15" s="164"/>
      <c r="J15" s="318">
        <f t="shared" si="0"/>
        <v>0</v>
      </c>
      <c r="K15" s="326"/>
      <c r="L15" s="326"/>
      <c r="M15" s="331" t="s">
        <v>526</v>
      </c>
      <c r="N15" s="332" t="s">
        <v>529</v>
      </c>
      <c r="O15" s="331" t="s">
        <v>385</v>
      </c>
      <c r="P15" s="213" t="s">
        <v>352</v>
      </c>
    </row>
    <row r="16" spans="1:51" ht="165.75" hidden="1" x14ac:dyDescent="0.2">
      <c r="A16" s="33" t="s">
        <v>191</v>
      </c>
      <c r="B16" s="50" t="s">
        <v>512</v>
      </c>
      <c r="C16" s="37" t="s">
        <v>513</v>
      </c>
      <c r="D16" s="37"/>
      <c r="E16" s="38" t="s">
        <v>194</v>
      </c>
      <c r="F16" s="38" t="s">
        <v>514</v>
      </c>
      <c r="G16" s="162" t="s">
        <v>528</v>
      </c>
      <c r="H16" s="164"/>
      <c r="I16" s="164"/>
      <c r="J16" s="318">
        <f t="shared" si="0"/>
        <v>0</v>
      </c>
      <c r="K16" s="326"/>
      <c r="L16" s="326"/>
      <c r="M16" s="331" t="s">
        <v>526</v>
      </c>
      <c r="N16" s="332" t="s">
        <v>529</v>
      </c>
      <c r="O16" s="331" t="s">
        <v>385</v>
      </c>
      <c r="P16" s="213" t="s">
        <v>352</v>
      </c>
    </row>
    <row r="17" spans="1:16" ht="165.75" hidden="1" x14ac:dyDescent="0.2">
      <c r="A17" s="247" t="s">
        <v>192</v>
      </c>
      <c r="B17" s="276" t="s">
        <v>512</v>
      </c>
      <c r="C17" s="37" t="s">
        <v>513</v>
      </c>
      <c r="D17" s="37"/>
      <c r="E17" s="38" t="s">
        <v>194</v>
      </c>
      <c r="F17" s="38" t="s">
        <v>514</v>
      </c>
      <c r="G17" s="334" t="s">
        <v>528</v>
      </c>
      <c r="H17" s="164"/>
      <c r="I17" s="164"/>
      <c r="J17" s="318">
        <f t="shared" si="0"/>
        <v>0</v>
      </c>
      <c r="K17" s="326"/>
      <c r="L17" s="326"/>
      <c r="M17" s="331" t="s">
        <v>526</v>
      </c>
      <c r="N17" s="332" t="s">
        <v>529</v>
      </c>
      <c r="O17" s="331" t="s">
        <v>385</v>
      </c>
      <c r="P17" s="213" t="s">
        <v>352</v>
      </c>
    </row>
    <row r="18" spans="1:16" ht="76.5" hidden="1" x14ac:dyDescent="0.2">
      <c r="A18" s="142" t="s">
        <v>63</v>
      </c>
      <c r="B18" s="50" t="s">
        <v>530</v>
      </c>
      <c r="C18" s="37" t="s">
        <v>531</v>
      </c>
      <c r="D18" s="37"/>
      <c r="E18" s="38" t="s">
        <v>213</v>
      </c>
      <c r="F18" s="38" t="s">
        <v>514</v>
      </c>
      <c r="G18" s="195" t="s">
        <v>532</v>
      </c>
      <c r="H18" s="163" t="s">
        <v>394</v>
      </c>
      <c r="I18" s="208"/>
      <c r="J18" s="318">
        <f t="shared" si="0"/>
        <v>1</v>
      </c>
      <c r="K18" s="326"/>
      <c r="L18" s="326"/>
      <c r="M18" s="331" t="s">
        <v>533</v>
      </c>
      <c r="N18" s="332" t="s">
        <v>534</v>
      </c>
      <c r="O18" s="331" t="s">
        <v>385</v>
      </c>
      <c r="P18" s="213" t="s">
        <v>352</v>
      </c>
    </row>
    <row r="19" spans="1:16" ht="51" x14ac:dyDescent="0.2">
      <c r="A19" s="247" t="s">
        <v>190</v>
      </c>
      <c r="B19" s="276" t="s">
        <v>518</v>
      </c>
      <c r="C19" s="37" t="s">
        <v>519</v>
      </c>
      <c r="D19" s="37"/>
      <c r="E19" s="38" t="s">
        <v>199</v>
      </c>
      <c r="F19" s="38" t="s">
        <v>514</v>
      </c>
      <c r="G19" s="334" t="s">
        <v>535</v>
      </c>
      <c r="H19" s="164"/>
      <c r="I19" s="208"/>
      <c r="J19" s="318">
        <f t="shared" si="0"/>
        <v>0</v>
      </c>
      <c r="K19" s="326"/>
      <c r="L19" s="326"/>
      <c r="M19" s="331" t="s">
        <v>533</v>
      </c>
      <c r="N19" s="332" t="s">
        <v>536</v>
      </c>
      <c r="O19" s="331" t="s">
        <v>385</v>
      </c>
      <c r="P19" s="213" t="s">
        <v>352</v>
      </c>
    </row>
    <row r="20" spans="1:16" ht="51" hidden="1" x14ac:dyDescent="0.2">
      <c r="A20" s="247" t="s">
        <v>191</v>
      </c>
      <c r="B20" s="276" t="s">
        <v>518</v>
      </c>
      <c r="C20" s="37" t="s">
        <v>519</v>
      </c>
      <c r="D20" s="37"/>
      <c r="E20" s="38" t="s">
        <v>199</v>
      </c>
      <c r="F20" s="38" t="s">
        <v>514</v>
      </c>
      <c r="G20" s="334" t="s">
        <v>535</v>
      </c>
      <c r="H20" s="164"/>
      <c r="I20" s="208"/>
      <c r="J20" s="318">
        <f t="shared" si="0"/>
        <v>0</v>
      </c>
      <c r="K20" s="326"/>
      <c r="L20" s="326"/>
      <c r="M20" s="331" t="s">
        <v>533</v>
      </c>
      <c r="N20" s="332" t="s">
        <v>536</v>
      </c>
      <c r="O20" s="331" t="s">
        <v>385</v>
      </c>
      <c r="P20" s="213" t="s">
        <v>352</v>
      </c>
    </row>
    <row r="21" spans="1:16" ht="51" hidden="1" x14ac:dyDescent="0.2">
      <c r="A21" s="247" t="s">
        <v>192</v>
      </c>
      <c r="B21" s="276" t="s">
        <v>518</v>
      </c>
      <c r="C21" s="37" t="s">
        <v>519</v>
      </c>
      <c r="D21" s="37"/>
      <c r="E21" s="38" t="s">
        <v>199</v>
      </c>
      <c r="F21" s="38" t="s">
        <v>514</v>
      </c>
      <c r="G21" s="334" t="s">
        <v>535</v>
      </c>
      <c r="H21" s="164"/>
      <c r="I21" s="208"/>
      <c r="J21" s="318">
        <f t="shared" si="0"/>
        <v>0</v>
      </c>
      <c r="K21" s="326"/>
      <c r="L21" s="326"/>
      <c r="M21" s="331" t="s">
        <v>533</v>
      </c>
      <c r="N21" s="332" t="s">
        <v>536</v>
      </c>
      <c r="O21" s="331" t="s">
        <v>385</v>
      </c>
      <c r="P21" s="213" t="s">
        <v>352</v>
      </c>
    </row>
    <row r="22" spans="1:16" ht="76.5" hidden="1" x14ac:dyDescent="0.2">
      <c r="A22" s="142" t="s">
        <v>63</v>
      </c>
      <c r="B22" s="50" t="s">
        <v>537</v>
      </c>
      <c r="C22" s="37" t="s">
        <v>65</v>
      </c>
      <c r="D22" s="37"/>
      <c r="E22" s="38" t="s">
        <v>194</v>
      </c>
      <c r="F22" s="38" t="s">
        <v>538</v>
      </c>
      <c r="G22" s="195" t="s">
        <v>539</v>
      </c>
      <c r="H22" s="163" t="s">
        <v>394</v>
      </c>
      <c r="I22" s="164"/>
      <c r="J22" s="318">
        <f t="shared" si="0"/>
        <v>1</v>
      </c>
      <c r="K22" s="326"/>
      <c r="L22" s="326"/>
      <c r="M22" s="331" t="s">
        <v>526</v>
      </c>
      <c r="N22" s="331"/>
      <c r="O22" s="331" t="s">
        <v>385</v>
      </c>
      <c r="P22" s="213" t="s">
        <v>352</v>
      </c>
    </row>
    <row r="23" spans="1:16" ht="76.5" x14ac:dyDescent="0.2">
      <c r="A23" s="247" t="s">
        <v>190</v>
      </c>
      <c r="B23" s="276" t="s">
        <v>540</v>
      </c>
      <c r="C23" s="37" t="s">
        <v>541</v>
      </c>
      <c r="D23" s="37"/>
      <c r="E23" s="38" t="s">
        <v>194</v>
      </c>
      <c r="F23" s="38" t="s">
        <v>514</v>
      </c>
      <c r="G23" s="334" t="s">
        <v>542</v>
      </c>
      <c r="H23" s="335"/>
      <c r="I23" s="208"/>
      <c r="J23" s="318">
        <f t="shared" si="0"/>
        <v>0</v>
      </c>
      <c r="K23" s="326"/>
      <c r="L23" s="326"/>
      <c r="M23" s="331" t="s">
        <v>526</v>
      </c>
      <c r="N23" s="331"/>
      <c r="O23" s="331" t="s">
        <v>385</v>
      </c>
      <c r="P23" s="213" t="s">
        <v>352</v>
      </c>
    </row>
    <row r="24" spans="1:16" ht="76.5" hidden="1" x14ac:dyDescent="0.2">
      <c r="A24" s="247" t="s">
        <v>191</v>
      </c>
      <c r="B24" s="276" t="s">
        <v>540</v>
      </c>
      <c r="C24" s="37" t="s">
        <v>541</v>
      </c>
      <c r="D24" s="37"/>
      <c r="E24" s="38" t="s">
        <v>194</v>
      </c>
      <c r="F24" s="38" t="s">
        <v>514</v>
      </c>
      <c r="G24" s="334" t="s">
        <v>542</v>
      </c>
      <c r="H24" s="335"/>
      <c r="I24" s="208"/>
      <c r="J24" s="318">
        <f t="shared" si="0"/>
        <v>0</v>
      </c>
      <c r="K24" s="326"/>
      <c r="L24" s="326"/>
      <c r="M24" s="331" t="s">
        <v>526</v>
      </c>
      <c r="N24" s="331"/>
      <c r="O24" s="331" t="s">
        <v>385</v>
      </c>
      <c r="P24" s="213" t="s">
        <v>352</v>
      </c>
    </row>
    <row r="25" spans="1:16" ht="76.5" hidden="1" x14ac:dyDescent="0.2">
      <c r="A25" s="247" t="s">
        <v>192</v>
      </c>
      <c r="B25" s="276" t="s">
        <v>540</v>
      </c>
      <c r="C25" s="37" t="s">
        <v>541</v>
      </c>
      <c r="D25" s="37"/>
      <c r="E25" s="38" t="s">
        <v>194</v>
      </c>
      <c r="F25" s="38" t="s">
        <v>514</v>
      </c>
      <c r="G25" s="334" t="s">
        <v>542</v>
      </c>
      <c r="H25" s="335"/>
      <c r="I25" s="208"/>
      <c r="J25" s="318">
        <f t="shared" si="0"/>
        <v>0</v>
      </c>
      <c r="K25" s="326"/>
      <c r="L25" s="326"/>
      <c r="M25" s="331" t="s">
        <v>526</v>
      </c>
      <c r="N25" s="331"/>
      <c r="O25" s="331" t="s">
        <v>385</v>
      </c>
      <c r="P25" s="213" t="s">
        <v>352</v>
      </c>
    </row>
    <row r="26" spans="1:16" ht="108.75" hidden="1" customHeight="1" x14ac:dyDescent="0.2">
      <c r="A26" s="142" t="s">
        <v>63</v>
      </c>
      <c r="B26" s="50" t="s">
        <v>543</v>
      </c>
      <c r="C26" s="37" t="s">
        <v>75</v>
      </c>
      <c r="D26" s="37"/>
      <c r="E26" s="38" t="s">
        <v>199</v>
      </c>
      <c r="F26" s="38" t="s">
        <v>538</v>
      </c>
      <c r="G26" s="336" t="s">
        <v>544</v>
      </c>
      <c r="H26" s="163" t="s">
        <v>394</v>
      </c>
      <c r="I26" s="208" t="s">
        <v>545</v>
      </c>
      <c r="J26" s="318">
        <f t="shared" si="0"/>
        <v>1</v>
      </c>
      <c r="K26" s="326"/>
      <c r="L26" s="326"/>
      <c r="M26" s="331" t="s">
        <v>546</v>
      </c>
      <c r="N26" s="331"/>
      <c r="O26" s="331" t="s">
        <v>385</v>
      </c>
      <c r="P26" s="213" t="s">
        <v>352</v>
      </c>
    </row>
    <row r="27" spans="1:16" ht="127.5" x14ac:dyDescent="0.2">
      <c r="A27" s="247" t="s">
        <v>190</v>
      </c>
      <c r="B27" s="276" t="s">
        <v>547</v>
      </c>
      <c r="C27" s="37" t="s">
        <v>548</v>
      </c>
      <c r="D27" s="37"/>
      <c r="E27" s="38" t="s">
        <v>194</v>
      </c>
      <c r="F27" s="38" t="s">
        <v>514</v>
      </c>
      <c r="G27" s="334" t="s">
        <v>549</v>
      </c>
      <c r="H27" s="164"/>
      <c r="I27" s="208"/>
      <c r="J27" s="318">
        <f t="shared" si="0"/>
        <v>0</v>
      </c>
      <c r="K27" s="326"/>
      <c r="L27" s="326"/>
      <c r="M27" s="331" t="s">
        <v>550</v>
      </c>
      <c r="N27" s="331"/>
      <c r="O27" s="331" t="s">
        <v>385</v>
      </c>
      <c r="P27" s="213" t="s">
        <v>352</v>
      </c>
    </row>
    <row r="28" spans="1:16" ht="127.5" hidden="1" x14ac:dyDescent="0.2">
      <c r="A28" s="247" t="s">
        <v>191</v>
      </c>
      <c r="B28" s="276" t="s">
        <v>547</v>
      </c>
      <c r="C28" s="37" t="s">
        <v>548</v>
      </c>
      <c r="D28" s="37"/>
      <c r="E28" s="38" t="s">
        <v>194</v>
      </c>
      <c r="F28" s="38" t="s">
        <v>514</v>
      </c>
      <c r="G28" s="334" t="s">
        <v>549</v>
      </c>
      <c r="H28" s="164"/>
      <c r="I28" s="208"/>
      <c r="J28" s="318">
        <f t="shared" si="0"/>
        <v>0</v>
      </c>
      <c r="K28" s="326"/>
      <c r="L28" s="326"/>
      <c r="M28" s="331" t="s">
        <v>550</v>
      </c>
      <c r="N28" s="331"/>
      <c r="O28" s="331" t="s">
        <v>385</v>
      </c>
      <c r="P28" s="213" t="s">
        <v>352</v>
      </c>
    </row>
    <row r="29" spans="1:16" ht="127.5" hidden="1" x14ac:dyDescent="0.2">
      <c r="A29" s="247" t="s">
        <v>192</v>
      </c>
      <c r="B29" s="276" t="s">
        <v>547</v>
      </c>
      <c r="C29" s="37" t="s">
        <v>548</v>
      </c>
      <c r="D29" s="37"/>
      <c r="E29" s="38" t="s">
        <v>194</v>
      </c>
      <c r="F29" s="38" t="s">
        <v>514</v>
      </c>
      <c r="G29" s="334" t="s">
        <v>549</v>
      </c>
      <c r="H29" s="164"/>
      <c r="I29" s="208"/>
      <c r="J29" s="318">
        <f t="shared" si="0"/>
        <v>0</v>
      </c>
      <c r="K29" s="326"/>
      <c r="L29" s="326"/>
      <c r="M29" s="331" t="s">
        <v>550</v>
      </c>
      <c r="N29" s="331"/>
      <c r="O29" s="331" t="s">
        <v>385</v>
      </c>
      <c r="P29" s="213" t="s">
        <v>352</v>
      </c>
    </row>
    <row r="30" spans="1:16" ht="76.5" hidden="1" x14ac:dyDescent="0.2">
      <c r="A30" s="142" t="s">
        <v>63</v>
      </c>
      <c r="B30" s="50" t="s">
        <v>551</v>
      </c>
      <c r="C30" s="37" t="s">
        <v>80</v>
      </c>
      <c r="D30" s="37"/>
      <c r="E30" s="38" t="s">
        <v>213</v>
      </c>
      <c r="F30" s="38" t="s">
        <v>328</v>
      </c>
      <c r="G30" s="336" t="s">
        <v>552</v>
      </c>
      <c r="H30" s="163" t="s">
        <v>394</v>
      </c>
      <c r="I30" s="208"/>
      <c r="J30" s="318">
        <f t="shared" si="0"/>
        <v>1</v>
      </c>
      <c r="K30" s="326"/>
      <c r="L30" s="326"/>
      <c r="M30" s="331" t="s">
        <v>526</v>
      </c>
      <c r="N30" s="332" t="s">
        <v>553</v>
      </c>
      <c r="O30" s="331" t="s">
        <v>385</v>
      </c>
      <c r="P30" s="213" t="s">
        <v>352</v>
      </c>
    </row>
    <row r="31" spans="1:16" ht="76.5" x14ac:dyDescent="0.2">
      <c r="A31" s="247" t="s">
        <v>190</v>
      </c>
      <c r="B31" s="276" t="s">
        <v>554</v>
      </c>
      <c r="C31" s="37" t="s">
        <v>555</v>
      </c>
      <c r="D31" s="37"/>
      <c r="E31" s="38" t="s">
        <v>194</v>
      </c>
      <c r="F31" s="38" t="s">
        <v>514</v>
      </c>
      <c r="G31" s="334" t="s">
        <v>556</v>
      </c>
      <c r="H31" s="164"/>
      <c r="I31" s="208"/>
      <c r="J31" s="318">
        <f t="shared" si="0"/>
        <v>0</v>
      </c>
      <c r="K31" s="326"/>
      <c r="L31" s="326"/>
      <c r="M31" s="331" t="s">
        <v>526</v>
      </c>
      <c r="N31" s="332" t="s">
        <v>557</v>
      </c>
      <c r="O31" s="331" t="s">
        <v>385</v>
      </c>
      <c r="P31" s="213" t="s">
        <v>352</v>
      </c>
    </row>
    <row r="32" spans="1:16" ht="76.5" hidden="1" x14ac:dyDescent="0.2">
      <c r="A32" s="247" t="s">
        <v>191</v>
      </c>
      <c r="B32" s="276" t="s">
        <v>554</v>
      </c>
      <c r="C32" s="37" t="s">
        <v>555</v>
      </c>
      <c r="D32" s="37"/>
      <c r="E32" s="38" t="s">
        <v>194</v>
      </c>
      <c r="F32" s="38" t="s">
        <v>514</v>
      </c>
      <c r="G32" s="334" t="s">
        <v>556</v>
      </c>
      <c r="H32" s="164"/>
      <c r="I32" s="208"/>
      <c r="J32" s="318">
        <f t="shared" si="0"/>
        <v>0</v>
      </c>
      <c r="K32" s="326"/>
      <c r="L32" s="326"/>
      <c r="M32" s="331" t="s">
        <v>526</v>
      </c>
      <c r="N32" s="332" t="s">
        <v>557</v>
      </c>
      <c r="O32" s="331" t="s">
        <v>385</v>
      </c>
      <c r="P32" s="213" t="s">
        <v>352</v>
      </c>
    </row>
    <row r="33" spans="1:16" ht="76.5" hidden="1" x14ac:dyDescent="0.2">
      <c r="A33" s="247" t="s">
        <v>192</v>
      </c>
      <c r="B33" s="276" t="s">
        <v>554</v>
      </c>
      <c r="C33" s="37" t="s">
        <v>555</v>
      </c>
      <c r="D33" s="37"/>
      <c r="E33" s="38" t="s">
        <v>194</v>
      </c>
      <c r="F33" s="38" t="s">
        <v>514</v>
      </c>
      <c r="G33" s="334" t="s">
        <v>556</v>
      </c>
      <c r="H33" s="164"/>
      <c r="I33" s="208"/>
      <c r="J33" s="318">
        <f t="shared" si="0"/>
        <v>0</v>
      </c>
      <c r="K33" s="326"/>
      <c r="L33" s="326"/>
      <c r="M33" s="331" t="s">
        <v>526</v>
      </c>
      <c r="N33" s="332" t="s">
        <v>557</v>
      </c>
      <c r="O33" s="331" t="s">
        <v>385</v>
      </c>
      <c r="P33" s="213" t="s">
        <v>352</v>
      </c>
    </row>
    <row r="34" spans="1:16" ht="102" hidden="1" x14ac:dyDescent="0.2">
      <c r="A34" s="142" t="s">
        <v>63</v>
      </c>
      <c r="B34" s="50" t="s">
        <v>558</v>
      </c>
      <c r="C34" s="37" t="s">
        <v>84</v>
      </c>
      <c r="D34" s="37"/>
      <c r="E34" s="38" t="s">
        <v>199</v>
      </c>
      <c r="F34" s="38" t="s">
        <v>559</v>
      </c>
      <c r="G34" s="170" t="s">
        <v>560</v>
      </c>
      <c r="H34" s="163" t="s">
        <v>394</v>
      </c>
      <c r="I34" s="164"/>
      <c r="J34" s="318">
        <f t="shared" si="0"/>
        <v>1</v>
      </c>
      <c r="K34" s="326"/>
      <c r="L34" s="326"/>
      <c r="M34" s="331" t="s">
        <v>561</v>
      </c>
      <c r="N34" s="333" t="s">
        <v>562</v>
      </c>
      <c r="O34" s="331" t="s">
        <v>563</v>
      </c>
      <c r="P34" s="213" t="s">
        <v>207</v>
      </c>
    </row>
    <row r="35" spans="1:16" ht="102" x14ac:dyDescent="0.2">
      <c r="A35" s="247" t="s">
        <v>190</v>
      </c>
      <c r="B35" s="276" t="s">
        <v>522</v>
      </c>
      <c r="C35" s="37" t="s">
        <v>523</v>
      </c>
      <c r="D35" s="37"/>
      <c r="E35" s="38" t="s">
        <v>213</v>
      </c>
      <c r="F35" s="38" t="s">
        <v>514</v>
      </c>
      <c r="G35" s="337" t="s">
        <v>564</v>
      </c>
      <c r="H35" s="164"/>
      <c r="I35" s="208"/>
      <c r="J35" s="318">
        <f t="shared" si="0"/>
        <v>0</v>
      </c>
      <c r="K35" s="326"/>
      <c r="L35" s="326"/>
      <c r="M35" s="331" t="s">
        <v>561</v>
      </c>
      <c r="N35" s="331"/>
      <c r="O35" s="331" t="s">
        <v>563</v>
      </c>
      <c r="P35" s="213" t="s">
        <v>207</v>
      </c>
    </row>
    <row r="36" spans="1:16" ht="102" hidden="1" x14ac:dyDescent="0.2">
      <c r="A36" s="33" t="s">
        <v>191</v>
      </c>
      <c r="B36" s="50" t="s">
        <v>522</v>
      </c>
      <c r="C36" s="37" t="s">
        <v>523</v>
      </c>
      <c r="D36" s="37"/>
      <c r="E36" s="38" t="s">
        <v>213</v>
      </c>
      <c r="F36" s="38" t="s">
        <v>514</v>
      </c>
      <c r="G36" s="337" t="s">
        <v>564</v>
      </c>
      <c r="H36" s="164"/>
      <c r="I36" s="208"/>
      <c r="J36" s="318">
        <f t="shared" si="0"/>
        <v>0</v>
      </c>
      <c r="K36" s="326"/>
      <c r="L36" s="326"/>
      <c r="M36" s="331" t="s">
        <v>561</v>
      </c>
      <c r="N36" s="331"/>
      <c r="O36" s="331" t="s">
        <v>563</v>
      </c>
      <c r="P36" s="213" t="s">
        <v>207</v>
      </c>
    </row>
    <row r="37" spans="1:16" ht="102" hidden="1" x14ac:dyDescent="0.2">
      <c r="A37" s="33" t="s">
        <v>192</v>
      </c>
      <c r="B37" s="50" t="s">
        <v>522</v>
      </c>
      <c r="C37" s="37" t="s">
        <v>523</v>
      </c>
      <c r="D37" s="37"/>
      <c r="E37" s="38" t="s">
        <v>213</v>
      </c>
      <c r="F37" s="38" t="s">
        <v>514</v>
      </c>
      <c r="G37" s="337" t="s">
        <v>564</v>
      </c>
      <c r="H37" s="164"/>
      <c r="I37" s="208"/>
      <c r="J37" s="318">
        <f t="shared" si="0"/>
        <v>0</v>
      </c>
      <c r="K37" s="326"/>
      <c r="L37" s="326"/>
      <c r="M37" s="331" t="s">
        <v>561</v>
      </c>
      <c r="N37" s="331"/>
      <c r="O37" s="331" t="s">
        <v>563</v>
      </c>
      <c r="P37" s="213" t="s">
        <v>207</v>
      </c>
    </row>
    <row r="38" spans="1:16" hidden="1" x14ac:dyDescent="0.2">
      <c r="B38" s="314"/>
      <c r="C38" s="37"/>
      <c r="D38" s="37"/>
      <c r="E38" s="149"/>
      <c r="F38" s="38"/>
      <c r="G38" s="337" t="s">
        <v>565</v>
      </c>
      <c r="H38" s="338"/>
      <c r="I38" s="208"/>
      <c r="J38" s="318"/>
      <c r="K38" s="326"/>
      <c r="L38" s="326"/>
      <c r="M38" s="331"/>
      <c r="N38" s="331"/>
      <c r="O38" s="331"/>
      <c r="P38" s="213"/>
    </row>
    <row r="39" spans="1:16" ht="76.5" hidden="1" x14ac:dyDescent="0.2">
      <c r="A39" s="142" t="s">
        <v>63</v>
      </c>
      <c r="B39" s="50" t="s">
        <v>566</v>
      </c>
      <c r="C39" s="339" t="s">
        <v>567</v>
      </c>
      <c r="D39" s="339"/>
      <c r="E39" s="38" t="s">
        <v>213</v>
      </c>
      <c r="F39" s="38" t="s">
        <v>568</v>
      </c>
      <c r="G39" s="195" t="s">
        <v>569</v>
      </c>
      <c r="H39" s="163" t="s">
        <v>394</v>
      </c>
      <c r="I39" s="164"/>
      <c r="J39" s="318">
        <f t="shared" si="0"/>
        <v>1</v>
      </c>
      <c r="K39" s="326"/>
      <c r="L39" s="326"/>
      <c r="M39" s="331" t="s">
        <v>526</v>
      </c>
      <c r="N39" s="331" t="s">
        <v>570</v>
      </c>
      <c r="O39" s="331" t="s">
        <v>385</v>
      </c>
      <c r="P39" s="213" t="s">
        <v>352</v>
      </c>
    </row>
    <row r="40" spans="1:16" ht="76.5" x14ac:dyDescent="0.2">
      <c r="A40" s="33" t="s">
        <v>190</v>
      </c>
      <c r="B40" s="50" t="s">
        <v>530</v>
      </c>
      <c r="C40" s="37" t="s">
        <v>531</v>
      </c>
      <c r="D40" s="37"/>
      <c r="E40" s="38" t="s">
        <v>213</v>
      </c>
      <c r="F40" s="38" t="s">
        <v>514</v>
      </c>
      <c r="G40" s="337" t="s">
        <v>532</v>
      </c>
      <c r="H40" s="164"/>
      <c r="I40" s="164"/>
      <c r="J40" s="318">
        <f t="shared" si="0"/>
        <v>0</v>
      </c>
      <c r="K40" s="326"/>
      <c r="L40" s="326"/>
      <c r="M40" s="331" t="s">
        <v>526</v>
      </c>
      <c r="N40" s="331" t="s">
        <v>570</v>
      </c>
      <c r="O40" s="331" t="s">
        <v>385</v>
      </c>
      <c r="P40" s="213" t="s">
        <v>352</v>
      </c>
    </row>
    <row r="41" spans="1:16" ht="76.5" hidden="1" x14ac:dyDescent="0.2">
      <c r="A41" s="33" t="s">
        <v>191</v>
      </c>
      <c r="B41" s="50" t="s">
        <v>530</v>
      </c>
      <c r="C41" s="37" t="s">
        <v>531</v>
      </c>
      <c r="D41" s="37"/>
      <c r="E41" s="38" t="s">
        <v>213</v>
      </c>
      <c r="F41" s="38" t="s">
        <v>514</v>
      </c>
      <c r="G41" s="337" t="s">
        <v>532</v>
      </c>
      <c r="H41" s="164"/>
      <c r="I41" s="164"/>
      <c r="J41" s="318">
        <f t="shared" si="0"/>
        <v>0</v>
      </c>
      <c r="K41" s="326"/>
      <c r="L41" s="326"/>
      <c r="M41" s="331" t="s">
        <v>526</v>
      </c>
      <c r="N41" s="331" t="s">
        <v>570</v>
      </c>
      <c r="O41" s="331" t="s">
        <v>385</v>
      </c>
      <c r="P41" s="213" t="s">
        <v>352</v>
      </c>
    </row>
    <row r="42" spans="1:16" ht="76.5" hidden="1" x14ac:dyDescent="0.2">
      <c r="A42" s="33" t="s">
        <v>192</v>
      </c>
      <c r="B42" s="50" t="s">
        <v>530</v>
      </c>
      <c r="C42" s="37" t="s">
        <v>531</v>
      </c>
      <c r="D42" s="37"/>
      <c r="E42" s="38" t="s">
        <v>213</v>
      </c>
      <c r="F42" s="38" t="s">
        <v>514</v>
      </c>
      <c r="G42" s="337" t="s">
        <v>532</v>
      </c>
      <c r="H42" s="164"/>
      <c r="I42" s="164"/>
      <c r="J42" s="318">
        <f t="shared" si="0"/>
        <v>0</v>
      </c>
      <c r="K42" s="326"/>
      <c r="L42" s="326"/>
      <c r="M42" s="331" t="s">
        <v>526</v>
      </c>
      <c r="N42" s="331" t="s">
        <v>570</v>
      </c>
      <c r="O42" s="331" t="s">
        <v>385</v>
      </c>
      <c r="P42" s="213" t="s">
        <v>352</v>
      </c>
    </row>
    <row r="43" spans="1:16" ht="38.25" hidden="1" x14ac:dyDescent="0.2">
      <c r="A43" s="142" t="s">
        <v>63</v>
      </c>
      <c r="B43" s="340" t="s">
        <v>571</v>
      </c>
      <c r="C43" s="341" t="s">
        <v>572</v>
      </c>
      <c r="D43" s="341"/>
      <c r="E43" s="342" t="s">
        <v>213</v>
      </c>
      <c r="F43" s="343" t="s">
        <v>568</v>
      </c>
      <c r="G43" s="246" t="s">
        <v>573</v>
      </c>
      <c r="H43" s="344" t="s">
        <v>394</v>
      </c>
      <c r="I43" s="345"/>
      <c r="J43" s="318"/>
      <c r="K43" s="319">
        <f>(COUNTA($G$47:$G$129)-COUNTIF($H$47:$H$129,"NA")-COUNTIF($H$47:$H$129,""))</f>
        <v>18</v>
      </c>
      <c r="L43" s="326"/>
      <c r="M43" s="327"/>
      <c r="N43" s="328"/>
      <c r="O43" s="329"/>
      <c r="P43" s="330"/>
    </row>
    <row r="44" spans="1:16" x14ac:dyDescent="0.2">
      <c r="A44" s="33" t="s">
        <v>190</v>
      </c>
      <c r="B44" s="34" t="s">
        <v>271</v>
      </c>
      <c r="C44" s="34" t="s">
        <v>574</v>
      </c>
      <c r="D44" s="34"/>
      <c r="E44" s="34"/>
      <c r="F44" s="35"/>
      <c r="G44" s="36"/>
      <c r="H44" s="36"/>
      <c r="I44" s="36"/>
      <c r="J44" s="318"/>
      <c r="K44" s="319">
        <f t="shared" ref="K44:K107" si="1">(COUNTA($G$47:$G$129)-COUNTIF($H$47:$H$129,"NA")-COUNTIF($H$47:$H$129,""))</f>
        <v>18</v>
      </c>
      <c r="L44" s="326"/>
      <c r="M44" s="327"/>
      <c r="N44" s="328"/>
      <c r="O44" s="329"/>
      <c r="P44" s="330" t="e">
        <v>#N/A</v>
      </c>
    </row>
    <row r="45" spans="1:16" hidden="1" x14ac:dyDescent="0.2">
      <c r="A45" s="33" t="s">
        <v>191</v>
      </c>
      <c r="B45" s="34" t="s">
        <v>271</v>
      </c>
      <c r="C45" s="34" t="s">
        <v>574</v>
      </c>
      <c r="D45" s="34"/>
      <c r="E45" s="34"/>
      <c r="F45" s="35"/>
      <c r="G45" s="36"/>
      <c r="H45" s="36"/>
      <c r="I45" s="36"/>
      <c r="J45" s="318"/>
      <c r="K45" s="319">
        <f t="shared" si="1"/>
        <v>18</v>
      </c>
      <c r="L45" s="326"/>
      <c r="M45" s="327"/>
      <c r="N45" s="328"/>
      <c r="O45" s="329"/>
      <c r="P45" s="330" t="e">
        <v>#N/A</v>
      </c>
    </row>
    <row r="46" spans="1:16" hidden="1" x14ac:dyDescent="0.2">
      <c r="A46" s="33" t="s">
        <v>192</v>
      </c>
      <c r="B46" s="34" t="s">
        <v>271</v>
      </c>
      <c r="C46" s="34" t="s">
        <v>574</v>
      </c>
      <c r="D46" s="34"/>
      <c r="E46" s="34"/>
      <c r="F46" s="35"/>
      <c r="G46" s="36"/>
      <c r="H46" s="36"/>
      <c r="I46" s="36"/>
      <c r="J46" s="318"/>
      <c r="K46" s="319">
        <f t="shared" si="1"/>
        <v>18</v>
      </c>
      <c r="L46" s="326"/>
      <c r="M46" s="327"/>
      <c r="N46" s="328"/>
      <c r="O46" s="329"/>
      <c r="P46" s="330" t="e">
        <v>#N/A</v>
      </c>
    </row>
    <row r="47" spans="1:16" ht="73.5" hidden="1" customHeight="1" x14ac:dyDescent="0.2">
      <c r="A47" s="142" t="s">
        <v>63</v>
      </c>
      <c r="B47" s="234" t="s">
        <v>575</v>
      </c>
      <c r="C47" s="339" t="s">
        <v>576</v>
      </c>
      <c r="D47" s="339"/>
      <c r="E47" s="39" t="s">
        <v>199</v>
      </c>
      <c r="F47" s="346" t="s">
        <v>559</v>
      </c>
      <c r="G47" s="177" t="s">
        <v>577</v>
      </c>
      <c r="H47" s="347" t="s">
        <v>394</v>
      </c>
      <c r="I47" s="348"/>
      <c r="J47" s="318">
        <f t="shared" ref="J47:J110" si="2">IF(H47="Oui",1,IF(H47="Non",0,IF(H47="en grande partie",0.75,IF(H47="Partiellement",0.25,0))))</f>
        <v>1</v>
      </c>
      <c r="K47" s="319">
        <f t="shared" si="1"/>
        <v>18</v>
      </c>
      <c r="L47" s="326"/>
      <c r="M47" s="331" t="s">
        <v>526</v>
      </c>
      <c r="N47" s="331" t="s">
        <v>578</v>
      </c>
      <c r="O47" s="331" t="s">
        <v>385</v>
      </c>
      <c r="P47" s="213" t="s">
        <v>352</v>
      </c>
    </row>
    <row r="48" spans="1:16" ht="76.5" x14ac:dyDescent="0.2">
      <c r="A48" s="33" t="s">
        <v>190</v>
      </c>
      <c r="B48" s="50" t="s">
        <v>537</v>
      </c>
      <c r="C48" s="37" t="s">
        <v>65</v>
      </c>
      <c r="D48" s="37"/>
      <c r="E48" s="38" t="s">
        <v>194</v>
      </c>
      <c r="F48" s="38" t="s">
        <v>538</v>
      </c>
      <c r="G48" s="337" t="s">
        <v>579</v>
      </c>
      <c r="H48" s="164"/>
      <c r="I48" s="164"/>
      <c r="J48" s="318">
        <f t="shared" si="2"/>
        <v>0</v>
      </c>
      <c r="K48" s="319">
        <f t="shared" si="1"/>
        <v>18</v>
      </c>
      <c r="L48" s="326"/>
      <c r="M48" s="331" t="s">
        <v>526</v>
      </c>
      <c r="N48" s="331" t="s">
        <v>580</v>
      </c>
      <c r="O48" s="331" t="s">
        <v>385</v>
      </c>
      <c r="P48" s="213" t="s">
        <v>352</v>
      </c>
    </row>
    <row r="49" spans="1:16" ht="76.5" hidden="1" x14ac:dyDescent="0.2">
      <c r="A49" s="33" t="s">
        <v>191</v>
      </c>
      <c r="B49" s="50" t="s">
        <v>537</v>
      </c>
      <c r="C49" s="37" t="s">
        <v>65</v>
      </c>
      <c r="D49" s="37"/>
      <c r="E49" s="38" t="s">
        <v>194</v>
      </c>
      <c r="F49" s="38" t="s">
        <v>538</v>
      </c>
      <c r="G49" s="337" t="s">
        <v>579</v>
      </c>
      <c r="H49" s="164"/>
      <c r="I49" s="164"/>
      <c r="J49" s="318">
        <f t="shared" si="2"/>
        <v>0</v>
      </c>
      <c r="K49" s="319">
        <f t="shared" si="1"/>
        <v>18</v>
      </c>
      <c r="L49" s="326"/>
      <c r="M49" s="331" t="s">
        <v>526</v>
      </c>
      <c r="N49" s="331" t="s">
        <v>580</v>
      </c>
      <c r="O49" s="331" t="s">
        <v>385</v>
      </c>
      <c r="P49" s="213" t="s">
        <v>352</v>
      </c>
    </row>
    <row r="50" spans="1:16" ht="75.75" hidden="1" customHeight="1" x14ac:dyDescent="0.2">
      <c r="A50" s="33" t="s">
        <v>192</v>
      </c>
      <c r="B50" s="276" t="s">
        <v>537</v>
      </c>
      <c r="C50" s="37" t="s">
        <v>65</v>
      </c>
      <c r="D50" s="37"/>
      <c r="E50" s="38" t="s">
        <v>194</v>
      </c>
      <c r="F50" s="38" t="s">
        <v>538</v>
      </c>
      <c r="G50" s="337" t="s">
        <v>579</v>
      </c>
      <c r="H50" s="164"/>
      <c r="I50" s="164"/>
      <c r="J50" s="318">
        <f t="shared" si="2"/>
        <v>0</v>
      </c>
      <c r="K50" s="319">
        <f t="shared" si="1"/>
        <v>18</v>
      </c>
      <c r="L50" s="326"/>
      <c r="M50" s="331" t="s">
        <v>526</v>
      </c>
      <c r="N50" s="331" t="s">
        <v>580</v>
      </c>
      <c r="O50" s="331" t="s">
        <v>385</v>
      </c>
      <c r="P50" s="213" t="s">
        <v>352</v>
      </c>
    </row>
    <row r="51" spans="1:16" ht="85.5" hidden="1" x14ac:dyDescent="0.2">
      <c r="A51" s="142" t="s">
        <v>63</v>
      </c>
      <c r="B51" s="234" t="s">
        <v>581</v>
      </c>
      <c r="C51" s="339" t="s">
        <v>582</v>
      </c>
      <c r="D51" s="339"/>
      <c r="E51" s="39" t="s">
        <v>199</v>
      </c>
      <c r="F51" s="39" t="s">
        <v>583</v>
      </c>
      <c r="G51" s="177" t="s">
        <v>584</v>
      </c>
      <c r="H51" s="347" t="s">
        <v>394</v>
      </c>
      <c r="I51" s="348"/>
      <c r="J51" s="318">
        <f t="shared" si="2"/>
        <v>1</v>
      </c>
      <c r="K51" s="319">
        <f t="shared" si="1"/>
        <v>18</v>
      </c>
      <c r="L51" s="326"/>
      <c r="M51" s="331" t="s">
        <v>526</v>
      </c>
      <c r="N51" s="349" t="s">
        <v>585</v>
      </c>
      <c r="O51" s="331" t="s">
        <v>385</v>
      </c>
      <c r="P51" s="213" t="s">
        <v>352</v>
      </c>
    </row>
    <row r="52" spans="1:16" ht="76.5" x14ac:dyDescent="0.2">
      <c r="A52" s="33" t="s">
        <v>190</v>
      </c>
      <c r="B52" s="276" t="s">
        <v>586</v>
      </c>
      <c r="C52" s="37" t="s">
        <v>66</v>
      </c>
      <c r="D52" s="37"/>
      <c r="E52" s="38" t="s">
        <v>213</v>
      </c>
      <c r="F52" s="38" t="s">
        <v>538</v>
      </c>
      <c r="G52" s="337" t="s">
        <v>587</v>
      </c>
      <c r="H52" s="164"/>
      <c r="I52" s="164"/>
      <c r="J52" s="318">
        <f t="shared" si="2"/>
        <v>0</v>
      </c>
      <c r="K52" s="319">
        <f t="shared" si="1"/>
        <v>18</v>
      </c>
      <c r="L52" s="326"/>
      <c r="M52" s="331" t="s">
        <v>526</v>
      </c>
      <c r="N52" s="350" t="s">
        <v>588</v>
      </c>
      <c r="O52" s="331" t="s">
        <v>385</v>
      </c>
      <c r="P52" s="213" t="s">
        <v>352</v>
      </c>
    </row>
    <row r="53" spans="1:16" ht="76.5" hidden="1" x14ac:dyDescent="0.2">
      <c r="A53" s="33" t="s">
        <v>191</v>
      </c>
      <c r="B53" s="276" t="s">
        <v>586</v>
      </c>
      <c r="C53" s="37" t="s">
        <v>66</v>
      </c>
      <c r="D53" s="37"/>
      <c r="E53" s="38" t="s">
        <v>213</v>
      </c>
      <c r="F53" s="38" t="s">
        <v>538</v>
      </c>
      <c r="G53" s="337" t="s">
        <v>587</v>
      </c>
      <c r="H53" s="164"/>
      <c r="I53" s="164"/>
      <c r="J53" s="318">
        <f t="shared" si="2"/>
        <v>0</v>
      </c>
      <c r="K53" s="319">
        <f t="shared" si="1"/>
        <v>18</v>
      </c>
      <c r="L53" s="326"/>
      <c r="M53" s="331" t="s">
        <v>526</v>
      </c>
      <c r="N53" s="350" t="s">
        <v>588</v>
      </c>
      <c r="O53" s="331" t="s">
        <v>385</v>
      </c>
      <c r="P53" s="213" t="s">
        <v>352</v>
      </c>
    </row>
    <row r="54" spans="1:16" ht="76.5" hidden="1" x14ac:dyDescent="0.2">
      <c r="A54" s="33" t="s">
        <v>192</v>
      </c>
      <c r="B54" s="276" t="s">
        <v>586</v>
      </c>
      <c r="C54" s="37" t="s">
        <v>66</v>
      </c>
      <c r="D54" s="37"/>
      <c r="E54" s="38" t="s">
        <v>213</v>
      </c>
      <c r="F54" s="38" t="s">
        <v>538</v>
      </c>
      <c r="G54" s="337" t="s">
        <v>587</v>
      </c>
      <c r="H54" s="164"/>
      <c r="I54" s="164"/>
      <c r="J54" s="318">
        <f t="shared" si="2"/>
        <v>0</v>
      </c>
      <c r="K54" s="319">
        <f t="shared" si="1"/>
        <v>18</v>
      </c>
      <c r="L54" s="326"/>
      <c r="M54" s="331" t="s">
        <v>526</v>
      </c>
      <c r="N54" s="350" t="s">
        <v>588</v>
      </c>
      <c r="O54" s="331" t="s">
        <v>385</v>
      </c>
      <c r="P54" s="213" t="s">
        <v>352</v>
      </c>
    </row>
    <row r="55" spans="1:16" ht="76.5" hidden="1" x14ac:dyDescent="0.2">
      <c r="A55" s="142" t="s">
        <v>63</v>
      </c>
      <c r="B55" s="234" t="s">
        <v>589</v>
      </c>
      <c r="C55" s="339" t="s">
        <v>590</v>
      </c>
      <c r="D55" s="339"/>
      <c r="E55" s="39" t="s">
        <v>213</v>
      </c>
      <c r="F55" s="39" t="s">
        <v>591</v>
      </c>
      <c r="G55" s="177" t="s">
        <v>592</v>
      </c>
      <c r="H55" s="347" t="s">
        <v>394</v>
      </c>
      <c r="I55" s="348"/>
      <c r="J55" s="318">
        <f t="shared" si="2"/>
        <v>1</v>
      </c>
      <c r="K55" s="319">
        <f t="shared" si="1"/>
        <v>18</v>
      </c>
      <c r="L55" s="326"/>
      <c r="M55" s="331" t="s">
        <v>526</v>
      </c>
      <c r="N55" s="351" t="s">
        <v>593</v>
      </c>
      <c r="O55" s="331" t="s">
        <v>385</v>
      </c>
      <c r="P55" s="213" t="s">
        <v>352</v>
      </c>
    </row>
    <row r="56" spans="1:16" ht="76.5" x14ac:dyDescent="0.2">
      <c r="A56" s="33" t="s">
        <v>190</v>
      </c>
      <c r="B56" s="50" t="s">
        <v>594</v>
      </c>
      <c r="C56" s="37" t="s">
        <v>67</v>
      </c>
      <c r="D56" s="37"/>
      <c r="E56" s="38" t="s">
        <v>213</v>
      </c>
      <c r="F56" s="38" t="s">
        <v>538</v>
      </c>
      <c r="G56" s="206" t="s">
        <v>595</v>
      </c>
      <c r="H56" s="164"/>
      <c r="I56" s="164"/>
      <c r="J56" s="318">
        <f t="shared" si="2"/>
        <v>0</v>
      </c>
      <c r="K56" s="319">
        <f t="shared" si="1"/>
        <v>18</v>
      </c>
      <c r="L56" s="326"/>
      <c r="M56" s="331" t="s">
        <v>526</v>
      </c>
      <c r="N56" s="331" t="s">
        <v>596</v>
      </c>
      <c r="O56" s="331" t="s">
        <v>385</v>
      </c>
      <c r="P56" s="213" t="s">
        <v>352</v>
      </c>
    </row>
    <row r="57" spans="1:16" ht="76.5" hidden="1" x14ac:dyDescent="0.2">
      <c r="A57" s="33" t="s">
        <v>191</v>
      </c>
      <c r="B57" s="50" t="s">
        <v>594</v>
      </c>
      <c r="C57" s="37" t="s">
        <v>67</v>
      </c>
      <c r="D57" s="37"/>
      <c r="E57" s="38" t="s">
        <v>213</v>
      </c>
      <c r="F57" s="38" t="s">
        <v>538</v>
      </c>
      <c r="G57" s="206" t="s">
        <v>595</v>
      </c>
      <c r="H57" s="164"/>
      <c r="I57" s="164"/>
      <c r="J57" s="318">
        <f t="shared" si="2"/>
        <v>0</v>
      </c>
      <c r="K57" s="319">
        <f t="shared" si="1"/>
        <v>18</v>
      </c>
      <c r="L57" s="326"/>
      <c r="M57" s="331" t="s">
        <v>526</v>
      </c>
      <c r="N57" s="331" t="s">
        <v>596</v>
      </c>
      <c r="O57" s="331" t="s">
        <v>385</v>
      </c>
      <c r="P57" s="213" t="s">
        <v>352</v>
      </c>
    </row>
    <row r="58" spans="1:16" ht="76.5" hidden="1" x14ac:dyDescent="0.2">
      <c r="A58" s="33" t="s">
        <v>192</v>
      </c>
      <c r="B58" s="50" t="s">
        <v>594</v>
      </c>
      <c r="C58" s="37" t="s">
        <v>67</v>
      </c>
      <c r="D58" s="37"/>
      <c r="E58" s="38" t="s">
        <v>213</v>
      </c>
      <c r="F58" s="38" t="s">
        <v>538</v>
      </c>
      <c r="G58" s="206" t="s">
        <v>595</v>
      </c>
      <c r="H58" s="164"/>
      <c r="I58" s="164"/>
      <c r="J58" s="318">
        <f t="shared" si="2"/>
        <v>0</v>
      </c>
      <c r="K58" s="319">
        <f t="shared" si="1"/>
        <v>18</v>
      </c>
      <c r="L58" s="326"/>
      <c r="M58" s="331" t="s">
        <v>526</v>
      </c>
      <c r="N58" s="331" t="s">
        <v>596</v>
      </c>
      <c r="O58" s="331" t="s">
        <v>385</v>
      </c>
      <c r="P58" s="213" t="s">
        <v>352</v>
      </c>
    </row>
    <row r="59" spans="1:16" ht="76.5" hidden="1" x14ac:dyDescent="0.2">
      <c r="A59" s="142" t="s">
        <v>63</v>
      </c>
      <c r="B59" s="234" t="s">
        <v>597</v>
      </c>
      <c r="C59" s="339" t="s">
        <v>598</v>
      </c>
      <c r="D59" s="339"/>
      <c r="E59" s="39" t="s">
        <v>213</v>
      </c>
      <c r="F59" s="39" t="s">
        <v>568</v>
      </c>
      <c r="G59" s="177" t="s">
        <v>599</v>
      </c>
      <c r="H59" s="347" t="s">
        <v>394</v>
      </c>
      <c r="I59" s="348"/>
      <c r="J59" s="318">
        <f t="shared" si="2"/>
        <v>1</v>
      </c>
      <c r="K59" s="319">
        <f t="shared" si="1"/>
        <v>18</v>
      </c>
      <c r="L59" s="326"/>
      <c r="M59" s="331" t="s">
        <v>526</v>
      </c>
      <c r="N59" s="349" t="s">
        <v>588</v>
      </c>
      <c r="O59" s="331" t="s">
        <v>385</v>
      </c>
      <c r="P59" s="213" t="s">
        <v>352</v>
      </c>
    </row>
    <row r="60" spans="1:16" ht="76.5" hidden="1" x14ac:dyDescent="0.2">
      <c r="A60" s="33" t="s">
        <v>191</v>
      </c>
      <c r="B60" s="50" t="s">
        <v>600</v>
      </c>
      <c r="C60" s="37" t="s">
        <v>68</v>
      </c>
      <c r="D60" s="37"/>
      <c r="E60" s="38" t="s">
        <v>213</v>
      </c>
      <c r="F60" s="38" t="s">
        <v>538</v>
      </c>
      <c r="G60" s="352" t="s">
        <v>601</v>
      </c>
      <c r="H60" s="164"/>
      <c r="I60" s="164"/>
      <c r="J60" s="318">
        <f t="shared" si="2"/>
        <v>0</v>
      </c>
      <c r="K60" s="319">
        <f t="shared" si="1"/>
        <v>18</v>
      </c>
      <c r="L60" s="326"/>
      <c r="M60" s="331" t="s">
        <v>526</v>
      </c>
      <c r="N60" s="350" t="s">
        <v>588</v>
      </c>
      <c r="O60" s="331" t="s">
        <v>385</v>
      </c>
      <c r="P60" s="213" t="s">
        <v>352</v>
      </c>
    </row>
    <row r="61" spans="1:16" ht="76.5" hidden="1" x14ac:dyDescent="0.2">
      <c r="A61" s="33" t="s">
        <v>192</v>
      </c>
      <c r="B61" s="50" t="s">
        <v>600</v>
      </c>
      <c r="C61" s="37" t="s">
        <v>68</v>
      </c>
      <c r="D61" s="37"/>
      <c r="E61" s="38" t="s">
        <v>213</v>
      </c>
      <c r="F61" s="38" t="s">
        <v>538</v>
      </c>
      <c r="G61" s="352" t="s">
        <v>601</v>
      </c>
      <c r="H61" s="164"/>
      <c r="I61" s="164"/>
      <c r="J61" s="318">
        <f t="shared" si="2"/>
        <v>0</v>
      </c>
      <c r="K61" s="319">
        <f t="shared" si="1"/>
        <v>18</v>
      </c>
      <c r="L61" s="326"/>
      <c r="M61" s="331" t="s">
        <v>526</v>
      </c>
      <c r="N61" s="350" t="s">
        <v>588</v>
      </c>
      <c r="O61" s="331" t="s">
        <v>385</v>
      </c>
      <c r="P61" s="213" t="s">
        <v>352</v>
      </c>
    </row>
    <row r="62" spans="1:16" ht="240.75" hidden="1" customHeight="1" x14ac:dyDescent="0.2">
      <c r="A62" s="142" t="s">
        <v>63</v>
      </c>
      <c r="B62" s="50" t="s">
        <v>602</v>
      </c>
      <c r="C62" s="37" t="s">
        <v>603</v>
      </c>
      <c r="D62" s="37"/>
      <c r="E62" s="200" t="s">
        <v>213</v>
      </c>
      <c r="F62" s="39" t="s">
        <v>604</v>
      </c>
      <c r="G62" s="353" t="s">
        <v>605</v>
      </c>
      <c r="H62" s="354" t="s">
        <v>394</v>
      </c>
      <c r="I62" s="355"/>
      <c r="J62" s="318">
        <f t="shared" si="2"/>
        <v>1</v>
      </c>
      <c r="K62" s="319">
        <f t="shared" si="1"/>
        <v>18</v>
      </c>
      <c r="L62" s="326"/>
      <c r="M62" s="331" t="s">
        <v>606</v>
      </c>
      <c r="N62" s="331" t="s">
        <v>607</v>
      </c>
      <c r="O62" s="331" t="s">
        <v>385</v>
      </c>
      <c r="P62" s="213" t="s">
        <v>352</v>
      </c>
    </row>
    <row r="63" spans="1:16" ht="204" x14ac:dyDescent="0.2">
      <c r="A63" s="33" t="s">
        <v>190</v>
      </c>
      <c r="B63" s="50" t="s">
        <v>608</v>
      </c>
      <c r="C63" s="37" t="s">
        <v>69</v>
      </c>
      <c r="D63" s="37"/>
      <c r="E63" s="38" t="s">
        <v>199</v>
      </c>
      <c r="F63" s="38" t="s">
        <v>538</v>
      </c>
      <c r="G63" s="203" t="s">
        <v>609</v>
      </c>
      <c r="H63" s="164"/>
      <c r="I63" s="164"/>
      <c r="J63" s="318">
        <f t="shared" si="2"/>
        <v>0</v>
      </c>
      <c r="K63" s="319">
        <f t="shared" si="1"/>
        <v>18</v>
      </c>
      <c r="L63" s="326"/>
      <c r="M63" s="331" t="s">
        <v>610</v>
      </c>
      <c r="N63" s="331"/>
      <c r="O63" s="331" t="s">
        <v>385</v>
      </c>
      <c r="P63" s="213" t="s">
        <v>352</v>
      </c>
    </row>
    <row r="64" spans="1:16" ht="204" hidden="1" x14ac:dyDescent="0.2">
      <c r="A64" s="33" t="s">
        <v>191</v>
      </c>
      <c r="B64" s="50" t="s">
        <v>608</v>
      </c>
      <c r="C64" s="37" t="s">
        <v>69</v>
      </c>
      <c r="D64" s="37"/>
      <c r="E64" s="38" t="s">
        <v>199</v>
      </c>
      <c r="F64" s="38" t="s">
        <v>538</v>
      </c>
      <c r="G64" s="203" t="s">
        <v>609</v>
      </c>
      <c r="H64" s="164"/>
      <c r="I64" s="164"/>
      <c r="J64" s="318">
        <f t="shared" si="2"/>
        <v>0</v>
      </c>
      <c r="K64" s="319">
        <f t="shared" si="1"/>
        <v>18</v>
      </c>
      <c r="L64" s="326"/>
      <c r="M64" s="331" t="s">
        <v>610</v>
      </c>
      <c r="N64" s="331"/>
      <c r="O64" s="331" t="s">
        <v>385</v>
      </c>
      <c r="P64" s="213" t="s">
        <v>352</v>
      </c>
    </row>
    <row r="65" spans="1:16" ht="204" hidden="1" x14ac:dyDescent="0.2">
      <c r="A65" s="33" t="s">
        <v>192</v>
      </c>
      <c r="B65" s="50" t="s">
        <v>608</v>
      </c>
      <c r="C65" s="37" t="s">
        <v>69</v>
      </c>
      <c r="D65" s="37"/>
      <c r="E65" s="38" t="s">
        <v>199</v>
      </c>
      <c r="F65" s="38" t="s">
        <v>538</v>
      </c>
      <c r="G65" s="203" t="s">
        <v>609</v>
      </c>
      <c r="H65" s="164"/>
      <c r="I65" s="164"/>
      <c r="J65" s="318">
        <f t="shared" si="2"/>
        <v>0</v>
      </c>
      <c r="K65" s="319">
        <f t="shared" si="1"/>
        <v>18</v>
      </c>
      <c r="L65" s="326"/>
      <c r="M65" s="331" t="s">
        <v>610</v>
      </c>
      <c r="N65" s="331"/>
      <c r="O65" s="331" t="s">
        <v>385</v>
      </c>
      <c r="P65" s="213" t="s">
        <v>352</v>
      </c>
    </row>
    <row r="66" spans="1:16" ht="25.5" hidden="1" x14ac:dyDescent="0.2">
      <c r="A66" s="142" t="s">
        <v>63</v>
      </c>
      <c r="B66" s="234" t="s">
        <v>611</v>
      </c>
      <c r="C66" s="37" t="s">
        <v>612</v>
      </c>
      <c r="D66" s="37"/>
      <c r="E66" s="39" t="s">
        <v>213</v>
      </c>
      <c r="F66" s="39" t="s">
        <v>613</v>
      </c>
      <c r="G66" s="336" t="s">
        <v>614</v>
      </c>
      <c r="H66" s="347" t="s">
        <v>394</v>
      </c>
      <c r="I66" s="348"/>
      <c r="J66" s="318">
        <f t="shared" si="2"/>
        <v>1</v>
      </c>
      <c r="K66" s="319">
        <f t="shared" si="1"/>
        <v>18</v>
      </c>
      <c r="L66" s="326"/>
      <c r="M66" s="331" t="s">
        <v>615</v>
      </c>
      <c r="N66" s="350" t="s">
        <v>616</v>
      </c>
      <c r="O66" s="331" t="s">
        <v>385</v>
      </c>
      <c r="P66" s="213" t="s">
        <v>352</v>
      </c>
    </row>
    <row r="67" spans="1:16" ht="38.25" hidden="1" x14ac:dyDescent="0.2">
      <c r="A67" s="33" t="s">
        <v>191</v>
      </c>
      <c r="B67" s="50" t="s">
        <v>617</v>
      </c>
      <c r="C67" s="37" t="s">
        <v>618</v>
      </c>
      <c r="D67" s="37"/>
      <c r="E67" s="38" t="s">
        <v>213</v>
      </c>
      <c r="F67" s="38" t="s">
        <v>538</v>
      </c>
      <c r="G67" s="203" t="s">
        <v>619</v>
      </c>
      <c r="H67" s="164"/>
      <c r="I67" s="164"/>
      <c r="J67" s="318">
        <f t="shared" si="2"/>
        <v>0</v>
      </c>
      <c r="K67" s="319">
        <f t="shared" si="1"/>
        <v>18</v>
      </c>
      <c r="L67" s="326"/>
      <c r="M67" s="331" t="s">
        <v>615</v>
      </c>
      <c r="N67" s="350" t="s">
        <v>616</v>
      </c>
      <c r="O67" s="331" t="s">
        <v>385</v>
      </c>
      <c r="P67" s="213" t="s">
        <v>352</v>
      </c>
    </row>
    <row r="68" spans="1:16" ht="38.25" hidden="1" x14ac:dyDescent="0.2">
      <c r="A68" s="253" t="s">
        <v>63</v>
      </c>
      <c r="B68" s="276" t="s">
        <v>620</v>
      </c>
      <c r="C68" s="37" t="s">
        <v>621</v>
      </c>
      <c r="D68" s="37"/>
      <c r="E68" s="200" t="s">
        <v>213</v>
      </c>
      <c r="F68" s="200" t="s">
        <v>568</v>
      </c>
      <c r="G68" s="177" t="s">
        <v>622</v>
      </c>
      <c r="H68" s="356" t="s">
        <v>394</v>
      </c>
      <c r="I68" s="356"/>
      <c r="J68" s="318">
        <f t="shared" si="2"/>
        <v>1</v>
      </c>
      <c r="K68" s="319">
        <f t="shared" si="1"/>
        <v>18</v>
      </c>
      <c r="L68" s="326"/>
      <c r="M68" s="331" t="s">
        <v>615</v>
      </c>
      <c r="N68" s="350" t="s">
        <v>623</v>
      </c>
      <c r="O68" s="331" t="s">
        <v>385</v>
      </c>
      <c r="P68" s="213" t="s">
        <v>352</v>
      </c>
    </row>
    <row r="69" spans="1:16" ht="38.25" x14ac:dyDescent="0.2">
      <c r="A69" s="33" t="s">
        <v>190</v>
      </c>
      <c r="B69" s="50" t="s">
        <v>624</v>
      </c>
      <c r="C69" s="37" t="s">
        <v>618</v>
      </c>
      <c r="D69" s="37"/>
      <c r="E69" s="38" t="s">
        <v>213</v>
      </c>
      <c r="F69" s="38" t="s">
        <v>538</v>
      </c>
      <c r="G69" s="334" t="s">
        <v>625</v>
      </c>
      <c r="H69" s="164"/>
      <c r="I69" s="164"/>
      <c r="J69" s="318">
        <f t="shared" si="2"/>
        <v>0</v>
      </c>
      <c r="K69" s="319">
        <f t="shared" si="1"/>
        <v>18</v>
      </c>
      <c r="L69" s="326"/>
      <c r="M69" s="331" t="s">
        <v>615</v>
      </c>
      <c r="N69" s="350" t="s">
        <v>623</v>
      </c>
      <c r="O69" s="331" t="s">
        <v>385</v>
      </c>
      <c r="P69" s="213" t="s">
        <v>352</v>
      </c>
    </row>
    <row r="70" spans="1:16" ht="51.75" hidden="1" customHeight="1" x14ac:dyDescent="0.2">
      <c r="A70" s="142" t="s">
        <v>63</v>
      </c>
      <c r="B70" s="234" t="s">
        <v>626</v>
      </c>
      <c r="C70" s="37" t="s">
        <v>627</v>
      </c>
      <c r="D70" s="37"/>
      <c r="E70" s="200" t="s">
        <v>213</v>
      </c>
      <c r="F70" s="346" t="s">
        <v>559</v>
      </c>
      <c r="G70" s="177" t="s">
        <v>628</v>
      </c>
      <c r="H70" s="347" t="s">
        <v>394</v>
      </c>
      <c r="I70" s="348"/>
      <c r="J70" s="318">
        <f t="shared" si="2"/>
        <v>1</v>
      </c>
      <c r="K70" s="319">
        <f t="shared" si="1"/>
        <v>18</v>
      </c>
      <c r="L70" s="326"/>
      <c r="M70" s="350" t="s">
        <v>629</v>
      </c>
      <c r="N70" s="331"/>
      <c r="O70" s="331" t="s">
        <v>385</v>
      </c>
      <c r="P70" s="213" t="s">
        <v>352</v>
      </c>
    </row>
    <row r="71" spans="1:16" ht="76.5" x14ac:dyDescent="0.2">
      <c r="A71" s="33" t="s">
        <v>190</v>
      </c>
      <c r="B71" s="50" t="s">
        <v>630</v>
      </c>
      <c r="C71" s="37" t="s">
        <v>73</v>
      </c>
      <c r="D71" s="37"/>
      <c r="E71" s="38" t="s">
        <v>199</v>
      </c>
      <c r="F71" s="38" t="s">
        <v>591</v>
      </c>
      <c r="G71" s="334" t="s">
        <v>631</v>
      </c>
      <c r="H71" s="164"/>
      <c r="I71" s="164"/>
      <c r="J71" s="318">
        <f t="shared" si="2"/>
        <v>0</v>
      </c>
      <c r="K71" s="319">
        <f t="shared" si="1"/>
        <v>18</v>
      </c>
      <c r="L71" s="326"/>
      <c r="M71" s="350" t="s">
        <v>629</v>
      </c>
      <c r="N71" s="331"/>
      <c r="O71" s="331" t="s">
        <v>385</v>
      </c>
      <c r="P71" s="213" t="s">
        <v>352</v>
      </c>
    </row>
    <row r="72" spans="1:16" ht="76.5" hidden="1" x14ac:dyDescent="0.2">
      <c r="A72" s="33" t="s">
        <v>191</v>
      </c>
      <c r="B72" s="50" t="s">
        <v>630</v>
      </c>
      <c r="C72" s="37" t="s">
        <v>73</v>
      </c>
      <c r="D72" s="37"/>
      <c r="E72" s="38" t="s">
        <v>199</v>
      </c>
      <c r="F72" s="38" t="s">
        <v>591</v>
      </c>
      <c r="G72" s="334" t="s">
        <v>631</v>
      </c>
      <c r="H72" s="164"/>
      <c r="I72" s="164"/>
      <c r="J72" s="318">
        <f t="shared" si="2"/>
        <v>0</v>
      </c>
      <c r="K72" s="319">
        <f t="shared" si="1"/>
        <v>18</v>
      </c>
      <c r="L72" s="326"/>
      <c r="M72" s="350" t="s">
        <v>629</v>
      </c>
      <c r="N72" s="331"/>
      <c r="O72" s="331" t="s">
        <v>385</v>
      </c>
      <c r="P72" s="213" t="s">
        <v>352</v>
      </c>
    </row>
    <row r="73" spans="1:16" ht="76.5" hidden="1" x14ac:dyDescent="0.2">
      <c r="A73" s="33" t="s">
        <v>192</v>
      </c>
      <c r="B73" s="50" t="s">
        <v>630</v>
      </c>
      <c r="C73" s="37" t="s">
        <v>73</v>
      </c>
      <c r="D73" s="37"/>
      <c r="E73" s="38" t="s">
        <v>199</v>
      </c>
      <c r="F73" s="38" t="s">
        <v>591</v>
      </c>
      <c r="G73" s="334" t="s">
        <v>631</v>
      </c>
      <c r="H73" s="164"/>
      <c r="I73" s="164"/>
      <c r="J73" s="318">
        <f t="shared" si="2"/>
        <v>0</v>
      </c>
      <c r="K73" s="319">
        <f t="shared" si="1"/>
        <v>18</v>
      </c>
      <c r="L73" s="326"/>
      <c r="M73" s="350" t="s">
        <v>629</v>
      </c>
      <c r="N73" s="331"/>
      <c r="O73" s="331" t="s">
        <v>385</v>
      </c>
      <c r="P73" s="213" t="s">
        <v>352</v>
      </c>
    </row>
    <row r="74" spans="1:16" ht="76.5" hidden="1" x14ac:dyDescent="0.2">
      <c r="A74" s="253" t="s">
        <v>63</v>
      </c>
      <c r="B74" s="276" t="s">
        <v>632</v>
      </c>
      <c r="C74" s="357" t="s">
        <v>633</v>
      </c>
      <c r="D74" s="357"/>
      <c r="E74" s="200" t="s">
        <v>199</v>
      </c>
      <c r="F74" s="200" t="s">
        <v>591</v>
      </c>
      <c r="G74" s="353" t="s">
        <v>634</v>
      </c>
      <c r="H74" s="356" t="s">
        <v>394</v>
      </c>
      <c r="I74" s="356"/>
      <c r="J74" s="318">
        <f t="shared" si="2"/>
        <v>1</v>
      </c>
      <c r="K74" s="319">
        <f t="shared" si="1"/>
        <v>18</v>
      </c>
      <c r="L74" s="326"/>
      <c r="M74" s="331" t="s">
        <v>635</v>
      </c>
      <c r="N74" s="331"/>
      <c r="O74" s="331" t="s">
        <v>385</v>
      </c>
      <c r="P74" s="213" t="s">
        <v>352</v>
      </c>
    </row>
    <row r="75" spans="1:16" ht="63.75" hidden="1" x14ac:dyDescent="0.2">
      <c r="A75" s="33" t="s">
        <v>192</v>
      </c>
      <c r="B75" s="50" t="s">
        <v>636</v>
      </c>
      <c r="C75" s="37" t="s">
        <v>71</v>
      </c>
      <c r="D75" s="37"/>
      <c r="E75" s="38" t="s">
        <v>199</v>
      </c>
      <c r="F75" s="184" t="s">
        <v>328</v>
      </c>
      <c r="G75" s="334" t="s">
        <v>637</v>
      </c>
      <c r="H75" s="164"/>
      <c r="I75" s="164"/>
      <c r="J75" s="318">
        <f t="shared" si="2"/>
        <v>0</v>
      </c>
      <c r="K75" s="319">
        <f t="shared" si="1"/>
        <v>18</v>
      </c>
      <c r="L75" s="326"/>
      <c r="M75" s="331" t="s">
        <v>635</v>
      </c>
      <c r="N75" s="331"/>
      <c r="O75" s="331" t="s">
        <v>385</v>
      </c>
      <c r="P75" s="213" t="s">
        <v>352</v>
      </c>
    </row>
    <row r="76" spans="1:16" ht="89.25" hidden="1" x14ac:dyDescent="0.2">
      <c r="A76" s="253" t="s">
        <v>63</v>
      </c>
      <c r="B76" s="276" t="s">
        <v>638</v>
      </c>
      <c r="C76" s="357" t="s">
        <v>639</v>
      </c>
      <c r="D76" s="357"/>
      <c r="E76" s="200" t="s">
        <v>199</v>
      </c>
      <c r="F76" s="356" t="s">
        <v>559</v>
      </c>
      <c r="G76" s="177" t="s">
        <v>640</v>
      </c>
      <c r="H76" s="356" t="s">
        <v>394</v>
      </c>
      <c r="I76" s="356"/>
      <c r="J76" s="318">
        <f t="shared" si="2"/>
        <v>1</v>
      </c>
      <c r="K76" s="319">
        <f t="shared" si="1"/>
        <v>18</v>
      </c>
      <c r="L76" s="326"/>
      <c r="M76" s="331" t="s">
        <v>635</v>
      </c>
      <c r="N76" s="331"/>
      <c r="O76" s="331" t="s">
        <v>385</v>
      </c>
      <c r="P76" s="213" t="s">
        <v>352</v>
      </c>
    </row>
    <row r="77" spans="1:16" ht="76.5" x14ac:dyDescent="0.2">
      <c r="A77" s="33" t="s">
        <v>190</v>
      </c>
      <c r="B77" s="50" t="s">
        <v>641</v>
      </c>
      <c r="C77" s="37" t="s">
        <v>72</v>
      </c>
      <c r="D77" s="37"/>
      <c r="E77" s="38" t="s">
        <v>199</v>
      </c>
      <c r="F77" s="38" t="s">
        <v>591</v>
      </c>
      <c r="G77" s="334" t="s">
        <v>642</v>
      </c>
      <c r="H77" s="164"/>
      <c r="I77" s="164"/>
      <c r="J77" s="318">
        <f t="shared" si="2"/>
        <v>0</v>
      </c>
      <c r="K77" s="319">
        <f t="shared" si="1"/>
        <v>18</v>
      </c>
      <c r="L77" s="326"/>
      <c r="M77" s="331" t="s">
        <v>635</v>
      </c>
      <c r="N77" s="331"/>
      <c r="O77" s="331" t="s">
        <v>385</v>
      </c>
      <c r="P77" s="213" t="s">
        <v>352</v>
      </c>
    </row>
    <row r="78" spans="1:16" ht="63.75" hidden="1" x14ac:dyDescent="0.2">
      <c r="A78" s="253" t="s">
        <v>63</v>
      </c>
      <c r="B78" s="276" t="s">
        <v>643</v>
      </c>
      <c r="C78" s="357" t="s">
        <v>644</v>
      </c>
      <c r="D78" s="357"/>
      <c r="E78" s="200" t="s">
        <v>199</v>
      </c>
      <c r="F78" s="356" t="s">
        <v>559</v>
      </c>
      <c r="G78" s="353" t="s">
        <v>645</v>
      </c>
      <c r="H78" s="356" t="s">
        <v>394</v>
      </c>
      <c r="I78" s="356"/>
      <c r="J78" s="318">
        <f t="shared" si="2"/>
        <v>1</v>
      </c>
      <c r="K78" s="319">
        <f t="shared" si="1"/>
        <v>18</v>
      </c>
      <c r="L78" s="326"/>
      <c r="M78" s="331" t="s">
        <v>635</v>
      </c>
      <c r="N78" s="331"/>
      <c r="O78" s="331" t="s">
        <v>385</v>
      </c>
      <c r="P78" s="213" t="s">
        <v>352</v>
      </c>
    </row>
    <row r="79" spans="1:16" ht="63.75" hidden="1" x14ac:dyDescent="0.2">
      <c r="A79" s="33" t="s">
        <v>191</v>
      </c>
      <c r="B79" s="50" t="s">
        <v>646</v>
      </c>
      <c r="C79" s="37" t="s">
        <v>70</v>
      </c>
      <c r="D79" s="37"/>
      <c r="E79" s="38" t="s">
        <v>199</v>
      </c>
      <c r="F79" s="184" t="s">
        <v>328</v>
      </c>
      <c r="G79" s="334" t="s">
        <v>647</v>
      </c>
      <c r="H79" s="164"/>
      <c r="I79" s="164"/>
      <c r="J79" s="318">
        <f t="shared" si="2"/>
        <v>0</v>
      </c>
      <c r="K79" s="319">
        <f t="shared" si="1"/>
        <v>18</v>
      </c>
      <c r="L79" s="326"/>
      <c r="M79" s="331" t="s">
        <v>635</v>
      </c>
      <c r="N79" s="331"/>
      <c r="O79" s="331" t="s">
        <v>385</v>
      </c>
      <c r="P79" s="213" t="s">
        <v>352</v>
      </c>
    </row>
    <row r="80" spans="1:16" ht="63.75" hidden="1" x14ac:dyDescent="0.2">
      <c r="A80" s="253" t="s">
        <v>63</v>
      </c>
      <c r="B80" s="276" t="s">
        <v>648</v>
      </c>
      <c r="C80" s="357" t="s">
        <v>649</v>
      </c>
      <c r="D80" s="357"/>
      <c r="E80" s="200" t="s">
        <v>199</v>
      </c>
      <c r="F80" s="200" t="s">
        <v>568</v>
      </c>
      <c r="G80" s="353" t="s">
        <v>650</v>
      </c>
      <c r="H80" s="356" t="s">
        <v>394</v>
      </c>
      <c r="I80" s="356"/>
      <c r="J80" s="318">
        <f t="shared" si="2"/>
        <v>1</v>
      </c>
      <c r="K80" s="319">
        <f t="shared" si="1"/>
        <v>18</v>
      </c>
      <c r="L80" s="326"/>
      <c r="M80" s="331" t="s">
        <v>635</v>
      </c>
      <c r="N80" s="331"/>
      <c r="O80" s="331" t="s">
        <v>385</v>
      </c>
      <c r="P80" s="213" t="s">
        <v>352</v>
      </c>
    </row>
    <row r="81" spans="1:16" ht="63.75" x14ac:dyDescent="0.2">
      <c r="A81" s="33" t="s">
        <v>190</v>
      </c>
      <c r="B81" s="50" t="s">
        <v>651</v>
      </c>
      <c r="C81" s="37" t="s">
        <v>74</v>
      </c>
      <c r="D81" s="37"/>
      <c r="E81" s="38" t="s">
        <v>199</v>
      </c>
      <c r="F81" s="38" t="s">
        <v>538</v>
      </c>
      <c r="G81" s="162" t="s">
        <v>652</v>
      </c>
      <c r="H81" s="164"/>
      <c r="I81" s="164"/>
      <c r="J81" s="318">
        <f t="shared" si="2"/>
        <v>0</v>
      </c>
      <c r="K81" s="319">
        <f t="shared" si="1"/>
        <v>18</v>
      </c>
      <c r="L81" s="326"/>
      <c r="M81" s="331" t="s">
        <v>635</v>
      </c>
      <c r="N81" s="331"/>
      <c r="O81" s="331" t="s">
        <v>385</v>
      </c>
      <c r="P81" s="213" t="s">
        <v>352</v>
      </c>
    </row>
    <row r="82" spans="1:16" ht="63.75" hidden="1" x14ac:dyDescent="0.2">
      <c r="A82" s="33" t="s">
        <v>191</v>
      </c>
      <c r="B82" s="50" t="s">
        <v>651</v>
      </c>
      <c r="C82" s="37" t="s">
        <v>74</v>
      </c>
      <c r="D82" s="37"/>
      <c r="E82" s="38" t="s">
        <v>199</v>
      </c>
      <c r="F82" s="38" t="s">
        <v>538</v>
      </c>
      <c r="G82" s="162" t="s">
        <v>652</v>
      </c>
      <c r="H82" s="164"/>
      <c r="I82" s="164"/>
      <c r="J82" s="318">
        <f t="shared" si="2"/>
        <v>0</v>
      </c>
      <c r="K82" s="319">
        <f t="shared" si="1"/>
        <v>18</v>
      </c>
      <c r="L82" s="326"/>
      <c r="M82" s="331" t="s">
        <v>635</v>
      </c>
      <c r="N82" s="331"/>
      <c r="O82" s="331" t="s">
        <v>385</v>
      </c>
      <c r="P82" s="213" t="s">
        <v>352</v>
      </c>
    </row>
    <row r="83" spans="1:16" ht="63.75" hidden="1" x14ac:dyDescent="0.2">
      <c r="A83" s="33" t="s">
        <v>192</v>
      </c>
      <c r="B83" s="50" t="s">
        <v>651</v>
      </c>
      <c r="C83" s="37" t="s">
        <v>74</v>
      </c>
      <c r="D83" s="37"/>
      <c r="E83" s="38" t="s">
        <v>199</v>
      </c>
      <c r="F83" s="38" t="s">
        <v>538</v>
      </c>
      <c r="G83" s="162" t="s">
        <v>652</v>
      </c>
      <c r="H83" s="164"/>
      <c r="I83" s="164"/>
      <c r="J83" s="318">
        <f t="shared" si="2"/>
        <v>0</v>
      </c>
      <c r="K83" s="319">
        <f t="shared" si="1"/>
        <v>18</v>
      </c>
      <c r="L83" s="326"/>
      <c r="M83" s="331" t="s">
        <v>635</v>
      </c>
      <c r="N83" s="331"/>
      <c r="O83" s="331" t="s">
        <v>385</v>
      </c>
      <c r="P83" s="213" t="s">
        <v>352</v>
      </c>
    </row>
    <row r="84" spans="1:16" ht="63.75" hidden="1" x14ac:dyDescent="0.2">
      <c r="A84" s="253" t="s">
        <v>63</v>
      </c>
      <c r="B84" s="276" t="s">
        <v>653</v>
      </c>
      <c r="C84" s="357" t="s">
        <v>654</v>
      </c>
      <c r="D84" s="357"/>
      <c r="E84" s="200" t="s">
        <v>199</v>
      </c>
      <c r="F84" s="356" t="s">
        <v>559</v>
      </c>
      <c r="G84" s="170" t="s">
        <v>655</v>
      </c>
      <c r="H84" s="356" t="s">
        <v>394</v>
      </c>
      <c r="I84" s="356"/>
      <c r="J84" s="318">
        <f t="shared" si="2"/>
        <v>1</v>
      </c>
      <c r="K84" s="319">
        <f t="shared" si="1"/>
        <v>18</v>
      </c>
      <c r="L84" s="326"/>
      <c r="M84" s="331" t="s">
        <v>635</v>
      </c>
      <c r="N84" s="331"/>
      <c r="O84" s="331" t="s">
        <v>385</v>
      </c>
      <c r="P84" s="213" t="s">
        <v>352</v>
      </c>
    </row>
    <row r="85" spans="1:16" ht="102" x14ac:dyDescent="0.2">
      <c r="A85" s="33" t="s">
        <v>190</v>
      </c>
      <c r="B85" s="50" t="s">
        <v>543</v>
      </c>
      <c r="C85" s="37" t="s">
        <v>75</v>
      </c>
      <c r="D85" s="37"/>
      <c r="E85" s="38" t="s">
        <v>199</v>
      </c>
      <c r="F85" s="38" t="s">
        <v>538</v>
      </c>
      <c r="G85" s="334" t="s">
        <v>544</v>
      </c>
      <c r="H85" s="164"/>
      <c r="I85" s="164"/>
      <c r="J85" s="318">
        <f t="shared" si="2"/>
        <v>0</v>
      </c>
      <c r="K85" s="319">
        <f t="shared" si="1"/>
        <v>18</v>
      </c>
      <c r="L85" s="326"/>
      <c r="M85" s="331" t="s">
        <v>635</v>
      </c>
      <c r="N85" s="331"/>
      <c r="O85" s="331" t="s">
        <v>385</v>
      </c>
      <c r="P85" s="213" t="s">
        <v>352</v>
      </c>
    </row>
    <row r="86" spans="1:16" ht="102" hidden="1" x14ac:dyDescent="0.2">
      <c r="A86" s="33" t="s">
        <v>191</v>
      </c>
      <c r="B86" s="50" t="s">
        <v>543</v>
      </c>
      <c r="C86" s="37" t="s">
        <v>75</v>
      </c>
      <c r="D86" s="37"/>
      <c r="E86" s="38" t="s">
        <v>199</v>
      </c>
      <c r="F86" s="38" t="s">
        <v>538</v>
      </c>
      <c r="G86" s="334" t="s">
        <v>544</v>
      </c>
      <c r="H86" s="164"/>
      <c r="I86" s="164"/>
      <c r="J86" s="318">
        <f t="shared" si="2"/>
        <v>0</v>
      </c>
      <c r="K86" s="319">
        <f t="shared" si="1"/>
        <v>18</v>
      </c>
      <c r="L86" s="326"/>
      <c r="M86" s="331" t="s">
        <v>635</v>
      </c>
      <c r="N86" s="331"/>
      <c r="O86" s="331" t="s">
        <v>385</v>
      </c>
      <c r="P86" s="213" t="s">
        <v>352</v>
      </c>
    </row>
    <row r="87" spans="1:16" ht="102" hidden="1" x14ac:dyDescent="0.2">
      <c r="A87" s="33" t="s">
        <v>192</v>
      </c>
      <c r="B87" s="50" t="s">
        <v>543</v>
      </c>
      <c r="C87" s="37" t="s">
        <v>75</v>
      </c>
      <c r="D87" s="37"/>
      <c r="E87" s="38" t="s">
        <v>199</v>
      </c>
      <c r="F87" s="38" t="s">
        <v>538</v>
      </c>
      <c r="G87" s="334" t="s">
        <v>544</v>
      </c>
      <c r="H87" s="164"/>
      <c r="I87" s="164"/>
      <c r="J87" s="318">
        <f t="shared" si="2"/>
        <v>0</v>
      </c>
      <c r="K87" s="319">
        <f t="shared" si="1"/>
        <v>18</v>
      </c>
      <c r="L87" s="326"/>
      <c r="M87" s="331" t="s">
        <v>635</v>
      </c>
      <c r="N87" s="331"/>
      <c r="O87" s="331" t="s">
        <v>385</v>
      </c>
      <c r="P87" s="213" t="s">
        <v>352</v>
      </c>
    </row>
    <row r="88" spans="1:16" ht="153" hidden="1" x14ac:dyDescent="0.2">
      <c r="A88" s="253" t="s">
        <v>63</v>
      </c>
      <c r="B88" s="276" t="s">
        <v>656</v>
      </c>
      <c r="C88" s="357" t="s">
        <v>657</v>
      </c>
      <c r="D88" s="357"/>
      <c r="E88" s="200" t="s">
        <v>199</v>
      </c>
      <c r="F88" s="356" t="s">
        <v>559</v>
      </c>
      <c r="G88" s="353" t="s">
        <v>658</v>
      </c>
      <c r="H88" s="356" t="s">
        <v>394</v>
      </c>
      <c r="I88" s="356"/>
      <c r="J88" s="318">
        <f t="shared" si="2"/>
        <v>1</v>
      </c>
      <c r="K88" s="319">
        <f t="shared" si="1"/>
        <v>18</v>
      </c>
      <c r="L88" s="326"/>
      <c r="M88" s="331" t="s">
        <v>659</v>
      </c>
      <c r="N88" s="350"/>
      <c r="O88" s="331" t="s">
        <v>385</v>
      </c>
      <c r="P88" s="213" t="s">
        <v>352</v>
      </c>
    </row>
    <row r="89" spans="1:16" ht="153" x14ac:dyDescent="0.2">
      <c r="A89" s="33" t="s">
        <v>190</v>
      </c>
      <c r="B89" s="50" t="s">
        <v>660</v>
      </c>
      <c r="C89" s="37" t="s">
        <v>77</v>
      </c>
      <c r="D89" s="37"/>
      <c r="E89" s="38" t="s">
        <v>199</v>
      </c>
      <c r="F89" s="38" t="s">
        <v>538</v>
      </c>
      <c r="G89" s="334" t="s">
        <v>661</v>
      </c>
      <c r="H89" s="164"/>
      <c r="I89" s="164"/>
      <c r="J89" s="318">
        <f t="shared" si="2"/>
        <v>0</v>
      </c>
      <c r="K89" s="319">
        <f t="shared" si="1"/>
        <v>18</v>
      </c>
      <c r="L89" s="326"/>
      <c r="M89" s="331" t="s">
        <v>659</v>
      </c>
      <c r="N89" s="350"/>
      <c r="O89" s="331" t="s">
        <v>385</v>
      </c>
      <c r="P89" s="213" t="s">
        <v>352</v>
      </c>
    </row>
    <row r="90" spans="1:16" ht="153" hidden="1" x14ac:dyDescent="0.2">
      <c r="A90" s="33" t="s">
        <v>191</v>
      </c>
      <c r="B90" s="50" t="s">
        <v>660</v>
      </c>
      <c r="C90" s="37" t="s">
        <v>77</v>
      </c>
      <c r="D90" s="37"/>
      <c r="E90" s="38" t="s">
        <v>199</v>
      </c>
      <c r="F90" s="38" t="s">
        <v>538</v>
      </c>
      <c r="G90" s="334" t="s">
        <v>661</v>
      </c>
      <c r="H90" s="164"/>
      <c r="I90" s="164"/>
      <c r="J90" s="318">
        <f t="shared" si="2"/>
        <v>0</v>
      </c>
      <c r="K90" s="319">
        <f t="shared" si="1"/>
        <v>18</v>
      </c>
      <c r="L90" s="326"/>
      <c r="M90" s="331" t="s">
        <v>659</v>
      </c>
      <c r="N90" s="350"/>
      <c r="O90" s="331" t="s">
        <v>385</v>
      </c>
      <c r="P90" s="213" t="s">
        <v>352</v>
      </c>
    </row>
    <row r="91" spans="1:16" ht="153" hidden="1" x14ac:dyDescent="0.2">
      <c r="A91" s="33" t="s">
        <v>192</v>
      </c>
      <c r="B91" s="50" t="s">
        <v>660</v>
      </c>
      <c r="C91" s="37" t="s">
        <v>77</v>
      </c>
      <c r="D91" s="37"/>
      <c r="E91" s="38" t="s">
        <v>199</v>
      </c>
      <c r="F91" s="38" t="s">
        <v>538</v>
      </c>
      <c r="G91" s="334" t="s">
        <v>661</v>
      </c>
      <c r="H91" s="164"/>
      <c r="I91" s="164"/>
      <c r="J91" s="318">
        <f t="shared" si="2"/>
        <v>0</v>
      </c>
      <c r="K91" s="319">
        <f t="shared" si="1"/>
        <v>18</v>
      </c>
      <c r="L91" s="326"/>
      <c r="M91" s="331" t="s">
        <v>659</v>
      </c>
      <c r="N91" s="350"/>
      <c r="O91" s="331" t="s">
        <v>385</v>
      </c>
      <c r="P91" s="213" t="s">
        <v>352</v>
      </c>
    </row>
    <row r="92" spans="1:16" ht="153" hidden="1" x14ac:dyDescent="0.2">
      <c r="A92" s="142" t="s">
        <v>63</v>
      </c>
      <c r="B92" s="276" t="s">
        <v>662</v>
      </c>
      <c r="C92" s="357" t="s">
        <v>663</v>
      </c>
      <c r="D92" s="357"/>
      <c r="E92" s="200" t="s">
        <v>213</v>
      </c>
      <c r="F92" s="180" t="s">
        <v>568</v>
      </c>
      <c r="G92" s="353" t="s">
        <v>664</v>
      </c>
      <c r="H92" s="201" t="s">
        <v>394</v>
      </c>
      <c r="I92" s="202"/>
      <c r="J92" s="318">
        <f t="shared" si="2"/>
        <v>1</v>
      </c>
      <c r="K92" s="319">
        <f t="shared" si="1"/>
        <v>18</v>
      </c>
      <c r="L92" s="326"/>
      <c r="M92" s="331" t="s">
        <v>659</v>
      </c>
      <c r="N92" s="358"/>
      <c r="O92" s="331" t="s">
        <v>385</v>
      </c>
      <c r="P92" s="213" t="s">
        <v>352</v>
      </c>
    </row>
    <row r="93" spans="1:16" ht="153" x14ac:dyDescent="0.2">
      <c r="A93" s="33" t="s">
        <v>190</v>
      </c>
      <c r="B93" s="50" t="s">
        <v>665</v>
      </c>
      <c r="C93" s="37" t="s">
        <v>78</v>
      </c>
      <c r="D93" s="37"/>
      <c r="E93" s="38" t="s">
        <v>199</v>
      </c>
      <c r="F93" s="38" t="s">
        <v>328</v>
      </c>
      <c r="G93" s="203" t="s">
        <v>666</v>
      </c>
      <c r="H93" s="164"/>
      <c r="I93" s="164"/>
      <c r="J93" s="318">
        <f t="shared" si="2"/>
        <v>0</v>
      </c>
      <c r="K93" s="319">
        <f t="shared" si="1"/>
        <v>18</v>
      </c>
      <c r="L93" s="326"/>
      <c r="M93" s="331" t="s">
        <v>659</v>
      </c>
      <c r="N93" s="358"/>
      <c r="O93" s="331" t="s">
        <v>385</v>
      </c>
      <c r="P93" s="213" t="s">
        <v>352</v>
      </c>
    </row>
    <row r="94" spans="1:16" ht="153" hidden="1" x14ac:dyDescent="0.2">
      <c r="A94" s="33" t="s">
        <v>191</v>
      </c>
      <c r="B94" s="50" t="s">
        <v>665</v>
      </c>
      <c r="C94" s="37" t="s">
        <v>78</v>
      </c>
      <c r="D94" s="37"/>
      <c r="E94" s="38" t="s">
        <v>199</v>
      </c>
      <c r="F94" s="38" t="s">
        <v>328</v>
      </c>
      <c r="G94" s="203" t="s">
        <v>666</v>
      </c>
      <c r="H94" s="164"/>
      <c r="I94" s="164"/>
      <c r="J94" s="318">
        <f t="shared" si="2"/>
        <v>0</v>
      </c>
      <c r="K94" s="319">
        <f t="shared" si="1"/>
        <v>18</v>
      </c>
      <c r="L94" s="326"/>
      <c r="M94" s="331" t="s">
        <v>659</v>
      </c>
      <c r="N94" s="358"/>
      <c r="O94" s="331" t="s">
        <v>385</v>
      </c>
      <c r="P94" s="213" t="s">
        <v>352</v>
      </c>
    </row>
    <row r="95" spans="1:16" ht="153" hidden="1" x14ac:dyDescent="0.2">
      <c r="A95" s="33" t="s">
        <v>192</v>
      </c>
      <c r="B95" s="50" t="s">
        <v>665</v>
      </c>
      <c r="C95" s="37" t="s">
        <v>78</v>
      </c>
      <c r="D95" s="37"/>
      <c r="E95" s="38" t="s">
        <v>199</v>
      </c>
      <c r="F95" s="38" t="s">
        <v>328</v>
      </c>
      <c r="G95" s="203" t="s">
        <v>666</v>
      </c>
      <c r="H95" s="164"/>
      <c r="I95" s="164"/>
      <c r="J95" s="318">
        <f t="shared" si="2"/>
        <v>0</v>
      </c>
      <c r="K95" s="319">
        <f t="shared" si="1"/>
        <v>18</v>
      </c>
      <c r="L95" s="326"/>
      <c r="M95" s="331" t="s">
        <v>659</v>
      </c>
      <c r="N95" s="358"/>
      <c r="O95" s="331" t="s">
        <v>385</v>
      </c>
      <c r="P95" s="213" t="s">
        <v>352</v>
      </c>
    </row>
    <row r="96" spans="1:16" ht="153" hidden="1" x14ac:dyDescent="0.2">
      <c r="A96" s="142" t="s">
        <v>63</v>
      </c>
      <c r="B96" s="276" t="s">
        <v>667</v>
      </c>
      <c r="C96" s="357" t="s">
        <v>668</v>
      </c>
      <c r="D96" s="357"/>
      <c r="E96" s="180" t="s">
        <v>199</v>
      </c>
      <c r="F96" s="180" t="s">
        <v>568</v>
      </c>
      <c r="G96" s="177" t="s">
        <v>669</v>
      </c>
      <c r="H96" s="163" t="s">
        <v>394</v>
      </c>
      <c r="I96" s="180"/>
      <c r="J96" s="318">
        <f t="shared" si="2"/>
        <v>1</v>
      </c>
      <c r="K96" s="319">
        <f t="shared" si="1"/>
        <v>18</v>
      </c>
      <c r="L96" s="326"/>
      <c r="M96" s="331" t="s">
        <v>659</v>
      </c>
      <c r="N96" s="220"/>
      <c r="O96" s="331" t="s">
        <v>385</v>
      </c>
      <c r="P96" s="213" t="s">
        <v>352</v>
      </c>
    </row>
    <row r="97" spans="1:16" ht="153" x14ac:dyDescent="0.2">
      <c r="A97" s="33" t="s">
        <v>190</v>
      </c>
      <c r="B97" s="50" t="s">
        <v>670</v>
      </c>
      <c r="C97" s="37" t="s">
        <v>76</v>
      </c>
      <c r="D97" s="37"/>
      <c r="E97" s="38" t="s">
        <v>199</v>
      </c>
      <c r="F97" s="38" t="s">
        <v>328</v>
      </c>
      <c r="G97" s="203" t="s">
        <v>671</v>
      </c>
      <c r="H97" s="164"/>
      <c r="I97" s="164"/>
      <c r="J97" s="318">
        <f t="shared" si="2"/>
        <v>0</v>
      </c>
      <c r="K97" s="319">
        <f t="shared" si="1"/>
        <v>18</v>
      </c>
      <c r="L97" s="326"/>
      <c r="M97" s="331" t="s">
        <v>659</v>
      </c>
      <c r="N97" s="220"/>
      <c r="O97" s="331" t="s">
        <v>385</v>
      </c>
      <c r="P97" s="213" t="s">
        <v>352</v>
      </c>
    </row>
    <row r="98" spans="1:16" ht="153" hidden="1" x14ac:dyDescent="0.2">
      <c r="A98" s="33" t="s">
        <v>191</v>
      </c>
      <c r="B98" s="50" t="s">
        <v>670</v>
      </c>
      <c r="C98" s="37" t="s">
        <v>76</v>
      </c>
      <c r="D98" s="37"/>
      <c r="E98" s="38" t="s">
        <v>199</v>
      </c>
      <c r="F98" s="38" t="s">
        <v>328</v>
      </c>
      <c r="G98" s="203" t="s">
        <v>671</v>
      </c>
      <c r="H98" s="164"/>
      <c r="I98" s="164"/>
      <c r="J98" s="318">
        <f t="shared" si="2"/>
        <v>0</v>
      </c>
      <c r="K98" s="319">
        <f t="shared" si="1"/>
        <v>18</v>
      </c>
      <c r="L98" s="326"/>
      <c r="M98" s="331" t="s">
        <v>659</v>
      </c>
      <c r="N98" s="220"/>
      <c r="O98" s="331" t="s">
        <v>385</v>
      </c>
      <c r="P98" s="213" t="s">
        <v>352</v>
      </c>
    </row>
    <row r="99" spans="1:16" ht="153" hidden="1" x14ac:dyDescent="0.2">
      <c r="A99" s="33" t="s">
        <v>192</v>
      </c>
      <c r="B99" s="50" t="s">
        <v>670</v>
      </c>
      <c r="C99" s="37" t="s">
        <v>76</v>
      </c>
      <c r="D99" s="37"/>
      <c r="E99" s="38" t="s">
        <v>199</v>
      </c>
      <c r="F99" s="38" t="s">
        <v>328</v>
      </c>
      <c r="G99" s="203" t="s">
        <v>671</v>
      </c>
      <c r="H99" s="164"/>
      <c r="I99" s="164"/>
      <c r="J99" s="318">
        <f t="shared" si="2"/>
        <v>0</v>
      </c>
      <c r="K99" s="319">
        <f t="shared" si="1"/>
        <v>18</v>
      </c>
      <c r="L99" s="326"/>
      <c r="M99" s="331" t="s">
        <v>659</v>
      </c>
      <c r="N99" s="220"/>
      <c r="O99" s="331" t="s">
        <v>385</v>
      </c>
      <c r="P99" s="213" t="s">
        <v>352</v>
      </c>
    </row>
    <row r="100" spans="1:16" ht="25.5" hidden="1" x14ac:dyDescent="0.2">
      <c r="A100" s="142" t="s">
        <v>63</v>
      </c>
      <c r="B100" s="276" t="s">
        <v>672</v>
      </c>
      <c r="C100" s="357" t="s">
        <v>673</v>
      </c>
      <c r="D100" s="357"/>
      <c r="E100" s="200" t="s">
        <v>213</v>
      </c>
      <c r="F100" s="180" t="s">
        <v>559</v>
      </c>
      <c r="G100" s="170" t="s">
        <v>674</v>
      </c>
      <c r="H100" s="163" t="s">
        <v>394</v>
      </c>
      <c r="I100" s="180"/>
      <c r="J100" s="318">
        <f t="shared" si="2"/>
        <v>1</v>
      </c>
      <c r="K100" s="319">
        <f t="shared" si="1"/>
        <v>18</v>
      </c>
      <c r="L100" s="326"/>
      <c r="M100" s="331" t="s">
        <v>615</v>
      </c>
      <c r="N100" s="350" t="s">
        <v>675</v>
      </c>
      <c r="O100" s="331" t="s">
        <v>385</v>
      </c>
      <c r="P100" s="213" t="s">
        <v>352</v>
      </c>
    </row>
    <row r="101" spans="1:16" ht="25.5" x14ac:dyDescent="0.2">
      <c r="A101" s="33" t="s">
        <v>190</v>
      </c>
      <c r="B101" s="50" t="s">
        <v>551</v>
      </c>
      <c r="C101" s="37" t="s">
        <v>80</v>
      </c>
      <c r="D101" s="37"/>
      <c r="E101" s="38" t="s">
        <v>213</v>
      </c>
      <c r="F101" s="38" t="s">
        <v>328</v>
      </c>
      <c r="G101" s="334" t="s">
        <v>552</v>
      </c>
      <c r="H101" s="164"/>
      <c r="I101" s="164"/>
      <c r="J101" s="318">
        <f t="shared" si="2"/>
        <v>0</v>
      </c>
      <c r="K101" s="319">
        <f t="shared" si="1"/>
        <v>18</v>
      </c>
      <c r="L101" s="326"/>
      <c r="M101" s="331" t="s">
        <v>615</v>
      </c>
      <c r="N101" s="350"/>
      <c r="O101" s="331" t="s">
        <v>385</v>
      </c>
      <c r="P101" s="213" t="s">
        <v>352</v>
      </c>
    </row>
    <row r="102" spans="1:16" ht="25.5" hidden="1" x14ac:dyDescent="0.2">
      <c r="A102" s="33" t="s">
        <v>191</v>
      </c>
      <c r="B102" s="50" t="s">
        <v>551</v>
      </c>
      <c r="C102" s="37" t="s">
        <v>80</v>
      </c>
      <c r="D102" s="37"/>
      <c r="E102" s="38" t="s">
        <v>213</v>
      </c>
      <c r="F102" s="38" t="s">
        <v>328</v>
      </c>
      <c r="G102" s="334" t="s">
        <v>552</v>
      </c>
      <c r="H102" s="164"/>
      <c r="I102" s="164"/>
      <c r="J102" s="318">
        <f t="shared" si="2"/>
        <v>0</v>
      </c>
      <c r="K102" s="319">
        <f t="shared" si="1"/>
        <v>18</v>
      </c>
      <c r="L102" s="326"/>
      <c r="M102" s="331" t="s">
        <v>615</v>
      </c>
      <c r="N102" s="350"/>
      <c r="O102" s="331" t="s">
        <v>385</v>
      </c>
      <c r="P102" s="213" t="s">
        <v>352</v>
      </c>
    </row>
    <row r="103" spans="1:16" ht="25.5" hidden="1" x14ac:dyDescent="0.2">
      <c r="A103" s="33" t="s">
        <v>192</v>
      </c>
      <c r="B103" s="50" t="s">
        <v>551</v>
      </c>
      <c r="C103" s="37" t="s">
        <v>80</v>
      </c>
      <c r="D103" s="37"/>
      <c r="E103" s="38" t="s">
        <v>213</v>
      </c>
      <c r="F103" s="38" t="s">
        <v>328</v>
      </c>
      <c r="G103" s="334" t="s">
        <v>552</v>
      </c>
      <c r="H103" s="164"/>
      <c r="I103" s="164"/>
      <c r="J103" s="318">
        <f t="shared" si="2"/>
        <v>0</v>
      </c>
      <c r="K103" s="319">
        <f t="shared" si="1"/>
        <v>18</v>
      </c>
      <c r="L103" s="326"/>
      <c r="M103" s="331" t="s">
        <v>615</v>
      </c>
      <c r="N103" s="350"/>
      <c r="O103" s="331" t="s">
        <v>385</v>
      </c>
      <c r="P103" s="213" t="s">
        <v>352</v>
      </c>
    </row>
    <row r="104" spans="1:16" ht="25.5" hidden="1" x14ac:dyDescent="0.2">
      <c r="A104" s="142" t="s">
        <v>63</v>
      </c>
      <c r="B104" s="276" t="s">
        <v>676</v>
      </c>
      <c r="C104" s="357" t="s">
        <v>677</v>
      </c>
      <c r="D104" s="357"/>
      <c r="E104" s="200" t="s">
        <v>213</v>
      </c>
      <c r="F104" s="180" t="s">
        <v>613</v>
      </c>
      <c r="G104" s="353" t="s">
        <v>678</v>
      </c>
      <c r="H104" s="163" t="s">
        <v>394</v>
      </c>
      <c r="I104" s="202"/>
      <c r="J104" s="318">
        <f>IF(H107="Oui",1,IF(H107="Non",0,IF(H107="en grande partie",0.75,IF(H107="Partiellement",0.25,0))))</f>
        <v>0</v>
      </c>
      <c r="K104" s="319">
        <f t="shared" si="1"/>
        <v>18</v>
      </c>
      <c r="L104" s="326"/>
      <c r="M104" s="331" t="s">
        <v>615</v>
      </c>
      <c r="N104" s="350" t="s">
        <v>675</v>
      </c>
      <c r="O104" s="331" t="s">
        <v>385</v>
      </c>
      <c r="P104" s="213" t="s">
        <v>352</v>
      </c>
    </row>
    <row r="105" spans="1:16" ht="25.5" hidden="1" x14ac:dyDescent="0.2">
      <c r="A105" s="33" t="s">
        <v>191</v>
      </c>
      <c r="B105" s="50" t="s">
        <v>679</v>
      </c>
      <c r="C105" s="37" t="s">
        <v>81</v>
      </c>
      <c r="D105" s="37"/>
      <c r="E105" s="38" t="s">
        <v>213</v>
      </c>
      <c r="F105" s="38" t="s">
        <v>328</v>
      </c>
      <c r="G105" s="162" t="s">
        <v>680</v>
      </c>
      <c r="H105" s="164"/>
      <c r="I105" s="164"/>
      <c r="J105" s="318">
        <f t="shared" si="2"/>
        <v>0</v>
      </c>
      <c r="K105" s="319">
        <f t="shared" si="1"/>
        <v>18</v>
      </c>
      <c r="L105" s="326"/>
      <c r="M105" s="331" t="s">
        <v>615</v>
      </c>
      <c r="N105" s="350" t="s">
        <v>675</v>
      </c>
      <c r="O105" s="331" t="s">
        <v>385</v>
      </c>
      <c r="P105" s="213" t="s">
        <v>352</v>
      </c>
    </row>
    <row r="106" spans="1:16" ht="25.5" hidden="1" x14ac:dyDescent="0.2">
      <c r="A106" s="33" t="s">
        <v>192</v>
      </c>
      <c r="B106" s="50" t="s">
        <v>679</v>
      </c>
      <c r="C106" s="37" t="s">
        <v>81</v>
      </c>
      <c r="D106" s="37"/>
      <c r="E106" s="38" t="s">
        <v>213</v>
      </c>
      <c r="F106" s="38" t="s">
        <v>328</v>
      </c>
      <c r="G106" s="162" t="s">
        <v>680</v>
      </c>
      <c r="H106" s="164"/>
      <c r="I106" s="164"/>
      <c r="J106" s="318">
        <f t="shared" si="2"/>
        <v>0</v>
      </c>
      <c r="K106" s="319">
        <f t="shared" si="1"/>
        <v>18</v>
      </c>
      <c r="L106" s="326"/>
      <c r="M106" s="331" t="s">
        <v>615</v>
      </c>
      <c r="N106" s="350" t="s">
        <v>675</v>
      </c>
      <c r="O106" s="331" t="s">
        <v>385</v>
      </c>
      <c r="P106" s="213" t="s">
        <v>352</v>
      </c>
    </row>
    <row r="107" spans="1:16" ht="25.5" hidden="1" x14ac:dyDescent="0.2">
      <c r="A107" s="247" t="s">
        <v>63</v>
      </c>
      <c r="B107" s="276" t="s">
        <v>540</v>
      </c>
      <c r="C107" s="37" t="s">
        <v>541</v>
      </c>
      <c r="D107" s="37"/>
      <c r="E107" s="38" t="s">
        <v>194</v>
      </c>
      <c r="F107" s="38" t="s">
        <v>514</v>
      </c>
      <c r="G107" s="336" t="s">
        <v>681</v>
      </c>
      <c r="H107" s="359"/>
      <c r="I107" s="208"/>
      <c r="J107" s="318" t="e">
        <f>IF(#REF!="Oui",1,IF(#REF!="Non",0,IF(#REF!="en grande partie",0.75,IF(#REF!="Partiellement",0.25,0))))</f>
        <v>#REF!</v>
      </c>
      <c r="K107" s="319">
        <f t="shared" si="1"/>
        <v>18</v>
      </c>
      <c r="L107" s="326"/>
      <c r="M107" s="331" t="s">
        <v>615</v>
      </c>
      <c r="N107" s="332" t="s">
        <v>557</v>
      </c>
      <c r="O107" s="331" t="s">
        <v>385</v>
      </c>
      <c r="P107" s="213" t="s">
        <v>352</v>
      </c>
    </row>
    <row r="108" spans="1:16" ht="25.5" x14ac:dyDescent="0.2">
      <c r="A108" s="33" t="s">
        <v>190</v>
      </c>
      <c r="B108" s="50" t="s">
        <v>682</v>
      </c>
      <c r="C108" s="37" t="s">
        <v>82</v>
      </c>
      <c r="D108" s="37"/>
      <c r="E108" s="38" t="s">
        <v>213</v>
      </c>
      <c r="F108" s="184" t="s">
        <v>559</v>
      </c>
      <c r="G108" s="162" t="s">
        <v>683</v>
      </c>
      <c r="H108" s="164"/>
      <c r="I108" s="164"/>
      <c r="J108" s="318">
        <f t="shared" si="2"/>
        <v>0</v>
      </c>
      <c r="K108" s="319">
        <f t="shared" ref="K108:K129" si="3">(COUNTA($G$47:$G$129)-COUNTIF($H$47:$H$129,"NA")-COUNTIF($H$47:$H$129,""))</f>
        <v>18</v>
      </c>
      <c r="L108" s="326"/>
      <c r="M108" s="331" t="s">
        <v>615</v>
      </c>
      <c r="N108" s="332" t="s">
        <v>557</v>
      </c>
      <c r="O108" s="331" t="s">
        <v>385</v>
      </c>
      <c r="P108" s="213" t="s">
        <v>352</v>
      </c>
    </row>
    <row r="109" spans="1:16" ht="25.5" hidden="1" x14ac:dyDescent="0.2">
      <c r="A109" s="33" t="s">
        <v>191</v>
      </c>
      <c r="B109" s="50" t="s">
        <v>682</v>
      </c>
      <c r="C109" s="37" t="s">
        <v>82</v>
      </c>
      <c r="D109" s="37"/>
      <c r="E109" s="38" t="s">
        <v>213</v>
      </c>
      <c r="F109" s="184" t="s">
        <v>559</v>
      </c>
      <c r="G109" s="162" t="s">
        <v>683</v>
      </c>
      <c r="H109" s="164"/>
      <c r="I109" s="164"/>
      <c r="J109" s="318">
        <f t="shared" si="2"/>
        <v>0</v>
      </c>
      <c r="K109" s="319">
        <f t="shared" si="3"/>
        <v>18</v>
      </c>
      <c r="L109" s="326"/>
      <c r="M109" s="331" t="s">
        <v>615</v>
      </c>
      <c r="N109" s="332" t="s">
        <v>557</v>
      </c>
      <c r="O109" s="331" t="s">
        <v>385</v>
      </c>
      <c r="P109" s="213" t="s">
        <v>352</v>
      </c>
    </row>
    <row r="110" spans="1:16" ht="25.5" hidden="1" x14ac:dyDescent="0.2">
      <c r="A110" s="247" t="s">
        <v>63</v>
      </c>
      <c r="B110" s="276" t="s">
        <v>554</v>
      </c>
      <c r="C110" s="37" t="s">
        <v>555</v>
      </c>
      <c r="D110" s="37"/>
      <c r="E110" s="38" t="s">
        <v>194</v>
      </c>
      <c r="F110" s="38" t="s">
        <v>514</v>
      </c>
      <c r="G110" s="336" t="s">
        <v>556</v>
      </c>
      <c r="H110" s="171"/>
      <c r="I110" s="208"/>
      <c r="J110" s="318">
        <f t="shared" si="2"/>
        <v>0</v>
      </c>
      <c r="K110" s="319">
        <f t="shared" si="3"/>
        <v>18</v>
      </c>
      <c r="L110" s="326"/>
      <c r="M110" s="331" t="s">
        <v>615</v>
      </c>
      <c r="N110" s="332" t="s">
        <v>557</v>
      </c>
      <c r="O110" s="331" t="s">
        <v>385</v>
      </c>
      <c r="P110" s="213" t="s">
        <v>352</v>
      </c>
    </row>
    <row r="111" spans="1:16" ht="25.5" x14ac:dyDescent="0.2">
      <c r="A111" s="33" t="s">
        <v>190</v>
      </c>
      <c r="B111" s="50" t="s">
        <v>684</v>
      </c>
      <c r="C111" s="37" t="s">
        <v>83</v>
      </c>
      <c r="D111" s="37"/>
      <c r="E111" s="38" t="s">
        <v>213</v>
      </c>
      <c r="F111" s="184" t="s">
        <v>559</v>
      </c>
      <c r="G111" s="162" t="s">
        <v>685</v>
      </c>
      <c r="H111" s="164"/>
      <c r="I111" s="164"/>
      <c r="J111" s="318">
        <f t="shared" ref="J111:J129" si="4">IF(H111="Oui",1,IF(H111="Non",0,IF(H111="en grande partie",0.75,IF(H111="Partiellement",0.25,0))))</f>
        <v>0</v>
      </c>
      <c r="K111" s="319">
        <f t="shared" si="3"/>
        <v>18</v>
      </c>
      <c r="L111" s="326"/>
      <c r="M111" s="331" t="s">
        <v>615</v>
      </c>
      <c r="N111" s="332" t="s">
        <v>557</v>
      </c>
      <c r="O111" s="331" t="s">
        <v>385</v>
      </c>
      <c r="P111" s="213" t="s">
        <v>352</v>
      </c>
    </row>
    <row r="112" spans="1:16" ht="25.5" hidden="1" x14ac:dyDescent="0.2">
      <c r="A112" s="33" t="s">
        <v>191</v>
      </c>
      <c r="B112" s="50" t="s">
        <v>684</v>
      </c>
      <c r="C112" s="37" t="s">
        <v>83</v>
      </c>
      <c r="D112" s="37"/>
      <c r="E112" s="38" t="s">
        <v>213</v>
      </c>
      <c r="F112" s="184" t="s">
        <v>559</v>
      </c>
      <c r="G112" s="162" t="s">
        <v>685</v>
      </c>
      <c r="H112" s="164"/>
      <c r="I112" s="164"/>
      <c r="J112" s="318">
        <f t="shared" si="4"/>
        <v>0</v>
      </c>
      <c r="K112" s="319">
        <f t="shared" si="3"/>
        <v>18</v>
      </c>
      <c r="L112" s="326"/>
      <c r="M112" s="331" t="s">
        <v>615</v>
      </c>
      <c r="N112" s="332" t="s">
        <v>557</v>
      </c>
      <c r="O112" s="331" t="s">
        <v>385</v>
      </c>
      <c r="P112" s="213" t="s">
        <v>352</v>
      </c>
    </row>
    <row r="113" spans="1:16" ht="25.5" hidden="1" x14ac:dyDescent="0.2">
      <c r="A113" s="33" t="s">
        <v>192</v>
      </c>
      <c r="B113" s="50" t="s">
        <v>684</v>
      </c>
      <c r="C113" s="37" t="s">
        <v>83</v>
      </c>
      <c r="D113" s="37"/>
      <c r="E113" s="38" t="s">
        <v>213</v>
      </c>
      <c r="F113" s="184" t="s">
        <v>559</v>
      </c>
      <c r="G113" s="162" t="s">
        <v>685</v>
      </c>
      <c r="H113" s="164"/>
      <c r="I113" s="164"/>
      <c r="J113" s="318">
        <f t="shared" si="4"/>
        <v>0</v>
      </c>
      <c r="K113" s="319">
        <f t="shared" si="3"/>
        <v>18</v>
      </c>
      <c r="L113" s="326"/>
      <c r="M113" s="331" t="s">
        <v>615</v>
      </c>
      <c r="N113" s="332" t="s">
        <v>557</v>
      </c>
      <c r="O113" s="331" t="s">
        <v>385</v>
      </c>
      <c r="P113" s="213" t="s">
        <v>352</v>
      </c>
    </row>
    <row r="114" spans="1:16" ht="38.25" hidden="1" x14ac:dyDescent="0.2">
      <c r="A114" s="142" t="s">
        <v>63</v>
      </c>
      <c r="B114" s="276" t="s">
        <v>586</v>
      </c>
      <c r="C114" s="37" t="s">
        <v>66</v>
      </c>
      <c r="D114" s="37"/>
      <c r="E114" s="38" t="s">
        <v>213</v>
      </c>
      <c r="F114" s="38" t="s">
        <v>538</v>
      </c>
      <c r="G114" s="195" t="s">
        <v>686</v>
      </c>
      <c r="H114" s="171"/>
      <c r="I114" s="164"/>
      <c r="J114" s="318">
        <f t="shared" si="4"/>
        <v>0</v>
      </c>
      <c r="K114" s="319">
        <f t="shared" si="3"/>
        <v>18</v>
      </c>
      <c r="L114" s="326"/>
      <c r="M114" s="360" t="s">
        <v>687</v>
      </c>
      <c r="N114" s="350"/>
      <c r="O114" s="331" t="s">
        <v>385</v>
      </c>
      <c r="P114" s="213" t="s">
        <v>352</v>
      </c>
    </row>
    <row r="115" spans="1:16" ht="38.25" x14ac:dyDescent="0.2">
      <c r="A115" s="33" t="s">
        <v>190</v>
      </c>
      <c r="B115" s="50" t="s">
        <v>688</v>
      </c>
      <c r="C115" s="37" t="s">
        <v>79</v>
      </c>
      <c r="D115" s="37"/>
      <c r="E115" s="38" t="s">
        <v>199</v>
      </c>
      <c r="F115" s="38" t="s">
        <v>559</v>
      </c>
      <c r="G115" s="162" t="s">
        <v>689</v>
      </c>
      <c r="H115" s="164"/>
      <c r="I115" s="164"/>
      <c r="J115" s="318">
        <f t="shared" si="4"/>
        <v>0</v>
      </c>
      <c r="K115" s="319">
        <f t="shared" si="3"/>
        <v>18</v>
      </c>
      <c r="L115" s="326"/>
      <c r="M115" s="360" t="s">
        <v>687</v>
      </c>
      <c r="N115" s="350"/>
      <c r="O115" s="331" t="s">
        <v>385</v>
      </c>
      <c r="P115" s="213" t="s">
        <v>352</v>
      </c>
    </row>
    <row r="116" spans="1:16" ht="38.25" hidden="1" x14ac:dyDescent="0.2">
      <c r="A116" s="33" t="s">
        <v>191</v>
      </c>
      <c r="B116" s="50" t="s">
        <v>688</v>
      </c>
      <c r="C116" s="37" t="s">
        <v>79</v>
      </c>
      <c r="D116" s="37"/>
      <c r="E116" s="38" t="s">
        <v>199</v>
      </c>
      <c r="F116" s="38" t="s">
        <v>559</v>
      </c>
      <c r="G116" s="334" t="s">
        <v>689</v>
      </c>
      <c r="H116" s="164"/>
      <c r="I116" s="164"/>
      <c r="J116" s="318">
        <f t="shared" si="4"/>
        <v>0</v>
      </c>
      <c r="K116" s="319">
        <f t="shared" si="3"/>
        <v>18</v>
      </c>
      <c r="L116" s="326"/>
      <c r="M116" s="360" t="s">
        <v>687</v>
      </c>
      <c r="N116" s="350"/>
      <c r="O116" s="331" t="s">
        <v>385</v>
      </c>
      <c r="P116" s="213" t="s">
        <v>352</v>
      </c>
    </row>
    <row r="117" spans="1:16" ht="38.25" hidden="1" x14ac:dyDescent="0.2">
      <c r="A117" s="33" t="s">
        <v>192</v>
      </c>
      <c r="B117" s="50" t="s">
        <v>688</v>
      </c>
      <c r="C117" s="37" t="s">
        <v>79</v>
      </c>
      <c r="D117" s="37"/>
      <c r="E117" s="38" t="s">
        <v>199</v>
      </c>
      <c r="F117" s="38" t="s">
        <v>559</v>
      </c>
      <c r="G117" s="334" t="s">
        <v>689</v>
      </c>
      <c r="H117" s="164"/>
      <c r="I117" s="164"/>
      <c r="J117" s="318">
        <f t="shared" si="4"/>
        <v>0</v>
      </c>
      <c r="K117" s="319">
        <f t="shared" si="3"/>
        <v>18</v>
      </c>
      <c r="L117" s="326"/>
      <c r="M117" s="360" t="s">
        <v>687</v>
      </c>
      <c r="N117" s="350"/>
      <c r="O117" s="331" t="s">
        <v>385</v>
      </c>
      <c r="P117" s="213" t="s">
        <v>352</v>
      </c>
    </row>
    <row r="118" spans="1:16" ht="38.25" hidden="1" x14ac:dyDescent="0.2">
      <c r="A118" s="142" t="s">
        <v>63</v>
      </c>
      <c r="B118" s="276" t="s">
        <v>594</v>
      </c>
      <c r="C118" s="37" t="s">
        <v>67</v>
      </c>
      <c r="D118" s="37"/>
      <c r="E118" s="38" t="s">
        <v>213</v>
      </c>
      <c r="F118" s="38" t="s">
        <v>538</v>
      </c>
      <c r="G118" s="353" t="s">
        <v>690</v>
      </c>
      <c r="H118" s="171"/>
      <c r="I118" s="164"/>
      <c r="J118" s="318">
        <f t="shared" si="4"/>
        <v>0</v>
      </c>
      <c r="K118" s="319">
        <f t="shared" si="3"/>
        <v>18</v>
      </c>
      <c r="L118" s="326"/>
      <c r="M118" s="360" t="s">
        <v>691</v>
      </c>
      <c r="N118" s="361"/>
      <c r="O118" s="331" t="s">
        <v>385</v>
      </c>
      <c r="P118" s="213" t="s">
        <v>352</v>
      </c>
    </row>
    <row r="119" spans="1:16" ht="25.5" x14ac:dyDescent="0.2">
      <c r="A119" s="33" t="s">
        <v>190</v>
      </c>
      <c r="B119" s="50" t="s">
        <v>558</v>
      </c>
      <c r="C119" s="37" t="s">
        <v>84</v>
      </c>
      <c r="D119" s="37"/>
      <c r="E119" s="38" t="s">
        <v>199</v>
      </c>
      <c r="F119" s="38" t="s">
        <v>559</v>
      </c>
      <c r="G119" s="162" t="s">
        <v>560</v>
      </c>
      <c r="H119" s="164"/>
      <c r="I119" s="164"/>
      <c r="J119" s="318">
        <f t="shared" si="4"/>
        <v>0</v>
      </c>
      <c r="K119" s="319">
        <f t="shared" si="3"/>
        <v>18</v>
      </c>
      <c r="L119" s="326"/>
      <c r="M119" s="360" t="s">
        <v>691</v>
      </c>
      <c r="N119" s="361"/>
      <c r="O119" s="331" t="s">
        <v>385</v>
      </c>
      <c r="P119" s="213" t="s">
        <v>352</v>
      </c>
    </row>
    <row r="120" spans="1:16" ht="25.5" hidden="1" x14ac:dyDescent="0.2">
      <c r="A120" s="33" t="s">
        <v>191</v>
      </c>
      <c r="B120" s="50" t="s">
        <v>558</v>
      </c>
      <c r="C120" s="37" t="s">
        <v>84</v>
      </c>
      <c r="D120" s="37"/>
      <c r="E120" s="38" t="s">
        <v>199</v>
      </c>
      <c r="F120" s="38" t="s">
        <v>559</v>
      </c>
      <c r="G120" s="162" t="s">
        <v>560</v>
      </c>
      <c r="H120" s="164"/>
      <c r="I120" s="164"/>
      <c r="J120" s="318">
        <f t="shared" si="4"/>
        <v>0</v>
      </c>
      <c r="K120" s="319">
        <f t="shared" si="3"/>
        <v>18</v>
      </c>
      <c r="L120" s="326"/>
      <c r="M120" s="360" t="s">
        <v>691</v>
      </c>
      <c r="N120" s="361"/>
      <c r="O120" s="331" t="s">
        <v>385</v>
      </c>
      <c r="P120" s="213" t="s">
        <v>352</v>
      </c>
    </row>
    <row r="121" spans="1:16" ht="25.5" hidden="1" x14ac:dyDescent="0.2">
      <c r="A121" s="33" t="s">
        <v>192</v>
      </c>
      <c r="B121" s="50" t="s">
        <v>558</v>
      </c>
      <c r="C121" s="37" t="s">
        <v>84</v>
      </c>
      <c r="D121" s="37"/>
      <c r="E121" s="38" t="s">
        <v>199</v>
      </c>
      <c r="F121" s="38" t="s">
        <v>559</v>
      </c>
      <c r="G121" s="162" t="s">
        <v>560</v>
      </c>
      <c r="H121" s="164"/>
      <c r="I121" s="164"/>
      <c r="J121" s="318">
        <f t="shared" si="4"/>
        <v>0</v>
      </c>
      <c r="K121" s="319">
        <f t="shared" si="3"/>
        <v>18</v>
      </c>
      <c r="L121" s="326"/>
      <c r="M121" s="360" t="s">
        <v>691</v>
      </c>
      <c r="N121" s="361"/>
      <c r="O121" s="331" t="s">
        <v>385</v>
      </c>
      <c r="P121" s="213" t="s">
        <v>352</v>
      </c>
    </row>
    <row r="122" spans="1:16" ht="73.5" hidden="1" customHeight="1" x14ac:dyDescent="0.2">
      <c r="A122" s="142" t="s">
        <v>63</v>
      </c>
      <c r="B122" s="50" t="s">
        <v>608</v>
      </c>
      <c r="C122" s="37" t="s">
        <v>69</v>
      </c>
      <c r="D122" s="37"/>
      <c r="E122" s="38" t="s">
        <v>199</v>
      </c>
      <c r="F122" s="38" t="s">
        <v>538</v>
      </c>
      <c r="G122" s="362" t="s">
        <v>692</v>
      </c>
      <c r="H122" s="171"/>
      <c r="I122" s="164"/>
      <c r="J122" s="318">
        <f t="shared" si="4"/>
        <v>0</v>
      </c>
      <c r="K122" s="319">
        <f t="shared" si="3"/>
        <v>18</v>
      </c>
      <c r="L122" s="326"/>
      <c r="M122" s="331"/>
      <c r="N122" s="363" t="s">
        <v>693</v>
      </c>
      <c r="O122" s="331" t="s">
        <v>385</v>
      </c>
      <c r="P122" s="213" t="s">
        <v>352</v>
      </c>
    </row>
    <row r="123" spans="1:16" ht="51" x14ac:dyDescent="0.2">
      <c r="A123" s="33" t="s">
        <v>190</v>
      </c>
      <c r="B123" s="50" t="s">
        <v>694</v>
      </c>
      <c r="C123" s="37" t="s">
        <v>85</v>
      </c>
      <c r="D123" s="37"/>
      <c r="E123" s="38" t="s">
        <v>213</v>
      </c>
      <c r="F123" s="38" t="s">
        <v>695</v>
      </c>
      <c r="G123" s="206" t="s">
        <v>696</v>
      </c>
      <c r="H123" s="164"/>
      <c r="I123" s="164"/>
      <c r="J123" s="318">
        <f t="shared" si="4"/>
        <v>0</v>
      </c>
      <c r="K123" s="319">
        <f t="shared" si="3"/>
        <v>18</v>
      </c>
      <c r="L123" s="326"/>
      <c r="M123" s="331"/>
      <c r="N123" s="363" t="s">
        <v>693</v>
      </c>
      <c r="O123" s="331" t="s">
        <v>385</v>
      </c>
      <c r="P123" s="213" t="s">
        <v>352</v>
      </c>
    </row>
    <row r="124" spans="1:16" ht="66.75" hidden="1" customHeight="1" x14ac:dyDescent="0.2">
      <c r="A124" s="33" t="s">
        <v>191</v>
      </c>
      <c r="B124" s="50" t="s">
        <v>694</v>
      </c>
      <c r="C124" s="37" t="s">
        <v>85</v>
      </c>
      <c r="D124" s="37"/>
      <c r="E124" s="38" t="s">
        <v>213</v>
      </c>
      <c r="F124" s="38" t="s">
        <v>695</v>
      </c>
      <c r="G124" s="206" t="s">
        <v>696</v>
      </c>
      <c r="H124" s="164"/>
      <c r="I124" s="164"/>
      <c r="J124" s="318">
        <f t="shared" si="4"/>
        <v>0</v>
      </c>
      <c r="K124" s="319">
        <f t="shared" si="3"/>
        <v>18</v>
      </c>
      <c r="L124" s="326"/>
      <c r="M124" s="331"/>
      <c r="N124" s="363" t="s">
        <v>693</v>
      </c>
      <c r="O124" s="331" t="s">
        <v>385</v>
      </c>
      <c r="P124" s="213" t="s">
        <v>352</v>
      </c>
    </row>
    <row r="125" spans="1:16" ht="63.75" hidden="1" customHeight="1" x14ac:dyDescent="0.2">
      <c r="A125" s="33" t="s">
        <v>192</v>
      </c>
      <c r="B125" s="50" t="s">
        <v>694</v>
      </c>
      <c r="C125" s="37" t="s">
        <v>85</v>
      </c>
      <c r="D125" s="37"/>
      <c r="E125" s="38" t="s">
        <v>213</v>
      </c>
      <c r="F125" s="38" t="s">
        <v>695</v>
      </c>
      <c r="G125" s="206" t="s">
        <v>696</v>
      </c>
      <c r="H125" s="164"/>
      <c r="I125" s="164"/>
      <c r="J125" s="318">
        <f t="shared" si="4"/>
        <v>0</v>
      </c>
      <c r="K125" s="319">
        <f t="shared" si="3"/>
        <v>18</v>
      </c>
      <c r="L125" s="326"/>
      <c r="M125" s="331"/>
      <c r="N125" s="363" t="s">
        <v>693</v>
      </c>
      <c r="O125" s="331" t="s">
        <v>385</v>
      </c>
      <c r="P125" s="213" t="s">
        <v>352</v>
      </c>
    </row>
    <row r="126" spans="1:16" ht="76.5" hidden="1" x14ac:dyDescent="0.2">
      <c r="A126" s="142" t="s">
        <v>63</v>
      </c>
      <c r="B126" s="50" t="s">
        <v>630</v>
      </c>
      <c r="C126" s="37" t="s">
        <v>73</v>
      </c>
      <c r="D126" s="37"/>
      <c r="E126" s="38" t="s">
        <v>199</v>
      </c>
      <c r="F126" s="38" t="s">
        <v>591</v>
      </c>
      <c r="G126" s="334" t="s">
        <v>631</v>
      </c>
      <c r="H126" s="171"/>
      <c r="I126" s="208" t="s">
        <v>545</v>
      </c>
      <c r="J126" s="318">
        <f t="shared" si="4"/>
        <v>0</v>
      </c>
      <c r="K126" s="319">
        <f t="shared" si="3"/>
        <v>18</v>
      </c>
      <c r="L126" s="326"/>
      <c r="M126" s="331"/>
      <c r="N126" s="358" t="s">
        <v>697</v>
      </c>
      <c r="O126" s="331" t="s">
        <v>384</v>
      </c>
      <c r="P126" s="213" t="s">
        <v>207</v>
      </c>
    </row>
    <row r="127" spans="1:16" ht="38.25" x14ac:dyDescent="0.2">
      <c r="A127" s="33" t="s">
        <v>190</v>
      </c>
      <c r="B127" s="50" t="s">
        <v>698</v>
      </c>
      <c r="C127" s="37" t="s">
        <v>86</v>
      </c>
      <c r="D127" s="37"/>
      <c r="E127" s="38" t="s">
        <v>213</v>
      </c>
      <c r="F127" s="38" t="s">
        <v>699</v>
      </c>
      <c r="G127" s="334" t="s">
        <v>700</v>
      </c>
      <c r="H127" s="164"/>
      <c r="I127" s="164"/>
      <c r="J127" s="318">
        <f t="shared" si="4"/>
        <v>0</v>
      </c>
      <c r="K127" s="319">
        <f t="shared" si="3"/>
        <v>18</v>
      </c>
      <c r="L127" s="326"/>
      <c r="M127" s="331"/>
      <c r="N127" s="358" t="s">
        <v>697</v>
      </c>
      <c r="O127" s="331" t="s">
        <v>384</v>
      </c>
      <c r="P127" s="213" t="s">
        <v>207</v>
      </c>
    </row>
    <row r="128" spans="1:16" ht="38.25" hidden="1" x14ac:dyDescent="0.2">
      <c r="A128" s="33" t="s">
        <v>191</v>
      </c>
      <c r="B128" s="50" t="s">
        <v>698</v>
      </c>
      <c r="C128" s="37" t="s">
        <v>86</v>
      </c>
      <c r="D128" s="37"/>
      <c r="E128" s="38" t="s">
        <v>213</v>
      </c>
      <c r="F128" s="38" t="s">
        <v>699</v>
      </c>
      <c r="G128" s="334" t="s">
        <v>700</v>
      </c>
      <c r="H128" s="164"/>
      <c r="I128" s="164"/>
      <c r="J128" s="318">
        <f t="shared" si="4"/>
        <v>0</v>
      </c>
      <c r="K128" s="319">
        <f t="shared" si="3"/>
        <v>18</v>
      </c>
      <c r="L128" s="326"/>
      <c r="M128" s="331"/>
      <c r="N128" s="358" t="s">
        <v>697</v>
      </c>
      <c r="O128" s="331" t="s">
        <v>384</v>
      </c>
      <c r="P128" s="213" t="s">
        <v>207</v>
      </c>
    </row>
    <row r="129" spans="1:16" ht="38.25" hidden="1" x14ac:dyDescent="0.2">
      <c r="A129" s="33" t="s">
        <v>192</v>
      </c>
      <c r="B129" s="50" t="s">
        <v>698</v>
      </c>
      <c r="C129" s="37" t="s">
        <v>86</v>
      </c>
      <c r="D129" s="37"/>
      <c r="E129" s="38" t="s">
        <v>213</v>
      </c>
      <c r="F129" s="38" t="s">
        <v>699</v>
      </c>
      <c r="G129" s="334" t="s">
        <v>700</v>
      </c>
      <c r="H129" s="164"/>
      <c r="I129" s="164"/>
      <c r="J129" s="318">
        <f t="shared" si="4"/>
        <v>0</v>
      </c>
      <c r="K129" s="319">
        <f t="shared" si="3"/>
        <v>18</v>
      </c>
      <c r="L129" s="326"/>
      <c r="M129" s="331"/>
      <c r="N129" s="358" t="s">
        <v>697</v>
      </c>
      <c r="O129" s="331" t="s">
        <v>384</v>
      </c>
      <c r="P129" s="213" t="s">
        <v>207</v>
      </c>
    </row>
    <row r="130" spans="1:16" ht="25.5" hidden="1" x14ac:dyDescent="0.2">
      <c r="A130" s="142" t="s">
        <v>63</v>
      </c>
      <c r="B130" s="314" t="s">
        <v>679</v>
      </c>
      <c r="C130" s="315" t="s">
        <v>81</v>
      </c>
      <c r="D130" s="315"/>
      <c r="E130" s="149" t="s">
        <v>213</v>
      </c>
      <c r="F130" s="159" t="s">
        <v>328</v>
      </c>
      <c r="G130" s="151" t="s">
        <v>680</v>
      </c>
      <c r="H130" s="364"/>
      <c r="I130" s="218"/>
      <c r="J130" s="318"/>
      <c r="K130" s="319">
        <f>COUNTA($G$134:$G$181)-COUNTIF($H$134:$H$181,"NA")-COUNTIF($H$134:$H$181,"")</f>
        <v>-2</v>
      </c>
      <c r="L130" s="326"/>
      <c r="M130" s="327"/>
      <c r="N130" s="328"/>
      <c r="O130" s="329"/>
      <c r="P130" s="330"/>
    </row>
    <row r="131" spans="1:16" x14ac:dyDescent="0.2">
      <c r="A131" s="33" t="s">
        <v>190</v>
      </c>
      <c r="B131" s="34" t="s">
        <v>368</v>
      </c>
      <c r="C131" s="34" t="s">
        <v>701</v>
      </c>
      <c r="D131" s="34"/>
      <c r="E131" s="34"/>
      <c r="F131" s="35"/>
      <c r="G131" s="36"/>
      <c r="H131" s="36"/>
      <c r="I131" s="36"/>
      <c r="J131" s="318"/>
      <c r="K131" s="319">
        <f>COUNTA($G$134:$G$181)-COUNTIF($H$134:$H$181,"NA")-COUNTIF($H$134:$H$181,"")</f>
        <v>-2</v>
      </c>
      <c r="L131" s="326"/>
      <c r="M131" s="327"/>
      <c r="N131" s="328"/>
      <c r="O131" s="329"/>
      <c r="P131" s="330" t="e">
        <v>#N/A</v>
      </c>
    </row>
    <row r="132" spans="1:16" hidden="1" x14ac:dyDescent="0.2">
      <c r="A132" s="33" t="s">
        <v>191</v>
      </c>
      <c r="B132" s="34" t="s">
        <v>368</v>
      </c>
      <c r="C132" s="34" t="s">
        <v>701</v>
      </c>
      <c r="D132" s="34"/>
      <c r="E132" s="34"/>
      <c r="F132" s="35"/>
      <c r="G132" s="36"/>
      <c r="H132" s="36"/>
      <c r="I132" s="36"/>
      <c r="J132" s="318"/>
      <c r="K132" s="319">
        <f>COUNTA($G$134:$G$181)-COUNTIF($H$134:$H$181,"NA")-COUNTIF($H$134:$H$181,"")</f>
        <v>-2</v>
      </c>
      <c r="L132" s="326"/>
      <c r="M132" s="327"/>
      <c r="N132" s="328"/>
      <c r="O132" s="329"/>
      <c r="P132" s="330" t="e">
        <v>#N/A</v>
      </c>
    </row>
    <row r="133" spans="1:16" hidden="1" x14ac:dyDescent="0.2">
      <c r="A133" s="33" t="s">
        <v>192</v>
      </c>
      <c r="B133" s="34" t="s">
        <v>368</v>
      </c>
      <c r="C133" s="34" t="s">
        <v>701</v>
      </c>
      <c r="D133" s="34"/>
      <c r="E133" s="34"/>
      <c r="F133" s="35"/>
      <c r="G133" s="36"/>
      <c r="H133" s="36"/>
      <c r="I133" s="36"/>
      <c r="J133" s="318"/>
      <c r="K133" s="319">
        <f>COUNTA($G$134:$G$181)-COUNTIF($H$134:$H$181,"NA")-COUNTIF($H$134:$H$181,"")</f>
        <v>-2</v>
      </c>
      <c r="L133" s="326"/>
      <c r="M133" s="327"/>
      <c r="N133" s="328"/>
      <c r="O133" s="329"/>
      <c r="P133" s="330" t="e">
        <v>#N/A</v>
      </c>
    </row>
    <row r="134" spans="1:16" ht="140.25" hidden="1" x14ac:dyDescent="0.2">
      <c r="A134" s="142" t="s">
        <v>63</v>
      </c>
      <c r="B134" s="50" t="s">
        <v>682</v>
      </c>
      <c r="C134" s="37" t="s">
        <v>82</v>
      </c>
      <c r="D134" s="37"/>
      <c r="E134" s="38" t="s">
        <v>213</v>
      </c>
      <c r="F134" s="184" t="s">
        <v>559</v>
      </c>
      <c r="G134" s="185" t="s">
        <v>683</v>
      </c>
      <c r="H134" s="171"/>
      <c r="I134" s="208"/>
      <c r="J134" s="318">
        <f t="shared" ref="J134:J181" si="5">IF(H134="Oui",1,IF(H134="Non",0,IF(H134="en grande partie",0.75,IF(H134="Partiellement",0.25,0))))</f>
        <v>0</v>
      </c>
      <c r="K134" s="326"/>
      <c r="L134" s="326"/>
      <c r="M134" s="331" t="s">
        <v>702</v>
      </c>
      <c r="N134" s="331" t="s">
        <v>703</v>
      </c>
      <c r="O134" s="365" t="s">
        <v>704</v>
      </c>
      <c r="P134" s="366" t="s">
        <v>207</v>
      </c>
    </row>
    <row r="135" spans="1:16" ht="140.25" x14ac:dyDescent="0.2">
      <c r="A135" s="33" t="s">
        <v>190</v>
      </c>
      <c r="B135" s="367"/>
      <c r="C135" s="339" t="s">
        <v>705</v>
      </c>
      <c r="D135" s="339"/>
      <c r="E135" s="38" t="s">
        <v>199</v>
      </c>
      <c r="F135" s="38" t="s">
        <v>591</v>
      </c>
      <c r="G135" s="337" t="s">
        <v>706</v>
      </c>
      <c r="H135" s="338"/>
      <c r="I135" s="368"/>
      <c r="J135" s="318">
        <f t="shared" si="5"/>
        <v>0</v>
      </c>
      <c r="K135" s="326"/>
      <c r="L135" s="326"/>
      <c r="M135" s="331" t="s">
        <v>702</v>
      </c>
      <c r="N135" s="331" t="s">
        <v>703</v>
      </c>
      <c r="O135" s="365" t="s">
        <v>704</v>
      </c>
      <c r="P135" s="366" t="s">
        <v>207</v>
      </c>
    </row>
    <row r="136" spans="1:16" ht="140.25" hidden="1" x14ac:dyDescent="0.2">
      <c r="A136" s="33" t="s">
        <v>191</v>
      </c>
      <c r="B136" s="367"/>
      <c r="C136" s="339" t="s">
        <v>705</v>
      </c>
      <c r="D136" s="339"/>
      <c r="E136" s="38" t="s">
        <v>199</v>
      </c>
      <c r="F136" s="38" t="s">
        <v>591</v>
      </c>
      <c r="G136" s="337" t="s">
        <v>706</v>
      </c>
      <c r="H136" s="338"/>
      <c r="I136" s="368"/>
      <c r="J136" s="318">
        <f t="shared" si="5"/>
        <v>0</v>
      </c>
      <c r="K136" s="326"/>
      <c r="L136" s="326"/>
      <c r="M136" s="331" t="s">
        <v>702</v>
      </c>
      <c r="N136" s="331" t="s">
        <v>703</v>
      </c>
      <c r="O136" s="365" t="s">
        <v>704</v>
      </c>
      <c r="P136" s="366" t="s">
        <v>207</v>
      </c>
    </row>
    <row r="137" spans="1:16" ht="140.25" hidden="1" x14ac:dyDescent="0.2">
      <c r="A137" s="33" t="s">
        <v>192</v>
      </c>
      <c r="B137" s="367"/>
      <c r="C137" s="339" t="s">
        <v>705</v>
      </c>
      <c r="D137" s="339"/>
      <c r="E137" s="38" t="s">
        <v>199</v>
      </c>
      <c r="F137" s="38" t="s">
        <v>591</v>
      </c>
      <c r="G137" s="337" t="s">
        <v>706</v>
      </c>
      <c r="H137" s="338"/>
      <c r="I137" s="368"/>
      <c r="J137" s="318">
        <f t="shared" si="5"/>
        <v>0</v>
      </c>
      <c r="K137" s="326"/>
      <c r="L137" s="326"/>
      <c r="M137" s="331" t="s">
        <v>702</v>
      </c>
      <c r="N137" s="331" t="s">
        <v>703</v>
      </c>
      <c r="O137" s="365" t="s">
        <v>704</v>
      </c>
      <c r="P137" s="366" t="s">
        <v>207</v>
      </c>
    </row>
    <row r="138" spans="1:16" ht="110.25" hidden="1" customHeight="1" x14ac:dyDescent="0.2">
      <c r="A138" s="142" t="s">
        <v>63</v>
      </c>
      <c r="B138" s="50" t="s">
        <v>684</v>
      </c>
      <c r="C138" s="37" t="s">
        <v>83</v>
      </c>
      <c r="D138" s="37"/>
      <c r="E138" s="38" t="s">
        <v>213</v>
      </c>
      <c r="F138" s="184" t="s">
        <v>559</v>
      </c>
      <c r="G138" s="170" t="s">
        <v>685</v>
      </c>
      <c r="H138" s="171"/>
      <c r="I138" s="164"/>
      <c r="J138" s="318">
        <f t="shared" si="5"/>
        <v>0</v>
      </c>
      <c r="K138" s="326"/>
      <c r="L138" s="326"/>
      <c r="M138" s="331" t="s">
        <v>707</v>
      </c>
      <c r="N138" s="331" t="s">
        <v>708</v>
      </c>
      <c r="O138" s="365" t="s">
        <v>709</v>
      </c>
      <c r="P138" s="366" t="s">
        <v>352</v>
      </c>
    </row>
    <row r="139" spans="1:16" ht="114.75" x14ac:dyDescent="0.2">
      <c r="A139" s="33" t="s">
        <v>190</v>
      </c>
      <c r="B139" s="367"/>
      <c r="C139" s="339" t="s">
        <v>710</v>
      </c>
      <c r="D139" s="339"/>
      <c r="E139" s="38" t="s">
        <v>213</v>
      </c>
      <c r="F139" s="38" t="s">
        <v>591</v>
      </c>
      <c r="G139" s="337" t="s">
        <v>711</v>
      </c>
      <c r="H139" s="338"/>
      <c r="I139" s="368"/>
      <c r="J139" s="318">
        <f t="shared" si="5"/>
        <v>0</v>
      </c>
      <c r="K139" s="326"/>
      <c r="L139" s="326"/>
      <c r="M139" s="331" t="s">
        <v>707</v>
      </c>
      <c r="N139" s="331" t="s">
        <v>708</v>
      </c>
      <c r="O139" s="365" t="s">
        <v>709</v>
      </c>
      <c r="P139" s="366" t="s">
        <v>352</v>
      </c>
    </row>
    <row r="140" spans="1:16" ht="114.75" hidden="1" x14ac:dyDescent="0.2">
      <c r="A140" s="33" t="s">
        <v>191</v>
      </c>
      <c r="B140" s="367"/>
      <c r="C140" s="339" t="s">
        <v>710</v>
      </c>
      <c r="D140" s="339"/>
      <c r="E140" s="38" t="s">
        <v>213</v>
      </c>
      <c r="F140" s="38" t="s">
        <v>591</v>
      </c>
      <c r="G140" s="337" t="s">
        <v>711</v>
      </c>
      <c r="H140" s="338"/>
      <c r="I140" s="368"/>
      <c r="J140" s="318">
        <f t="shared" si="5"/>
        <v>0</v>
      </c>
      <c r="K140" s="326"/>
      <c r="L140" s="326"/>
      <c r="M140" s="331" t="s">
        <v>707</v>
      </c>
      <c r="N140" s="331" t="s">
        <v>708</v>
      </c>
      <c r="O140" s="365" t="s">
        <v>709</v>
      </c>
      <c r="P140" s="366" t="s">
        <v>352</v>
      </c>
    </row>
    <row r="141" spans="1:16" ht="114.75" hidden="1" x14ac:dyDescent="0.2">
      <c r="A141" s="33" t="s">
        <v>192</v>
      </c>
      <c r="B141" s="367"/>
      <c r="C141" s="339" t="s">
        <v>710</v>
      </c>
      <c r="D141" s="339"/>
      <c r="E141" s="38" t="s">
        <v>213</v>
      </c>
      <c r="F141" s="38" t="s">
        <v>591</v>
      </c>
      <c r="G141" s="337" t="s">
        <v>711</v>
      </c>
      <c r="H141" s="338"/>
      <c r="I141" s="368"/>
      <c r="J141" s="318">
        <f t="shared" si="5"/>
        <v>0</v>
      </c>
      <c r="K141" s="326"/>
      <c r="L141" s="326"/>
      <c r="M141" s="331" t="s">
        <v>707</v>
      </c>
      <c r="N141" s="331" t="s">
        <v>708</v>
      </c>
      <c r="O141" s="365" t="s">
        <v>709</v>
      </c>
      <c r="P141" s="366" t="s">
        <v>352</v>
      </c>
    </row>
    <row r="142" spans="1:16" ht="25.5" hidden="1" x14ac:dyDescent="0.2">
      <c r="A142" s="142" t="s">
        <v>63</v>
      </c>
      <c r="B142" s="50" t="s">
        <v>694</v>
      </c>
      <c r="C142" s="37" t="s">
        <v>85</v>
      </c>
      <c r="D142" s="37"/>
      <c r="E142" s="38" t="s">
        <v>213</v>
      </c>
      <c r="F142" s="38" t="s">
        <v>695</v>
      </c>
      <c r="G142" s="206" t="s">
        <v>696</v>
      </c>
      <c r="H142" s="171"/>
      <c r="I142" s="164"/>
      <c r="J142" s="318">
        <f t="shared" si="5"/>
        <v>0</v>
      </c>
      <c r="K142" s="326"/>
      <c r="L142" s="326"/>
      <c r="M142" s="331" t="s">
        <v>615</v>
      </c>
      <c r="N142" s="332" t="s">
        <v>529</v>
      </c>
      <c r="O142" s="331" t="s">
        <v>385</v>
      </c>
      <c r="P142" s="213" t="s">
        <v>352</v>
      </c>
    </row>
    <row r="143" spans="1:16" ht="38.25" x14ac:dyDescent="0.2">
      <c r="A143" s="33" t="s">
        <v>190</v>
      </c>
      <c r="B143" s="50" t="s">
        <v>566</v>
      </c>
      <c r="C143" s="339" t="s">
        <v>567</v>
      </c>
      <c r="D143" s="339"/>
      <c r="E143" s="38" t="s">
        <v>213</v>
      </c>
      <c r="F143" s="38" t="s">
        <v>568</v>
      </c>
      <c r="G143" s="337" t="s">
        <v>569</v>
      </c>
      <c r="H143" s="164"/>
      <c r="I143" s="164"/>
      <c r="J143" s="318">
        <f t="shared" si="5"/>
        <v>0</v>
      </c>
      <c r="K143" s="326"/>
      <c r="L143" s="326"/>
      <c r="M143" s="331" t="s">
        <v>615</v>
      </c>
      <c r="N143" s="332" t="s">
        <v>529</v>
      </c>
      <c r="O143" s="331" t="s">
        <v>385</v>
      </c>
      <c r="P143" s="213" t="s">
        <v>352</v>
      </c>
    </row>
    <row r="144" spans="1:16" ht="38.25" hidden="1" x14ac:dyDescent="0.2">
      <c r="A144" s="33" t="s">
        <v>191</v>
      </c>
      <c r="B144" s="50" t="s">
        <v>566</v>
      </c>
      <c r="C144" s="339" t="s">
        <v>567</v>
      </c>
      <c r="D144" s="339"/>
      <c r="E144" s="38" t="s">
        <v>213</v>
      </c>
      <c r="F144" s="38" t="s">
        <v>568</v>
      </c>
      <c r="G144" s="337" t="s">
        <v>569</v>
      </c>
      <c r="H144" s="164"/>
      <c r="I144" s="164"/>
      <c r="J144" s="318">
        <f t="shared" si="5"/>
        <v>0</v>
      </c>
      <c r="K144" s="326"/>
      <c r="L144" s="326"/>
      <c r="M144" s="331" t="s">
        <v>615</v>
      </c>
      <c r="N144" s="332" t="s">
        <v>529</v>
      </c>
      <c r="O144" s="331" t="s">
        <v>385</v>
      </c>
      <c r="P144" s="213" t="s">
        <v>352</v>
      </c>
    </row>
    <row r="145" spans="1:16" ht="38.25" hidden="1" x14ac:dyDescent="0.2">
      <c r="A145" s="33" t="s">
        <v>192</v>
      </c>
      <c r="B145" s="50" t="s">
        <v>566</v>
      </c>
      <c r="C145" s="339" t="s">
        <v>567</v>
      </c>
      <c r="D145" s="339"/>
      <c r="E145" s="38" t="s">
        <v>213</v>
      </c>
      <c r="F145" s="38" t="s">
        <v>568</v>
      </c>
      <c r="G145" s="337" t="s">
        <v>569</v>
      </c>
      <c r="H145" s="164"/>
      <c r="I145" s="164"/>
      <c r="J145" s="318">
        <f t="shared" si="5"/>
        <v>0</v>
      </c>
      <c r="K145" s="326"/>
      <c r="L145" s="326"/>
      <c r="M145" s="331" t="s">
        <v>615</v>
      </c>
      <c r="N145" s="332" t="s">
        <v>529</v>
      </c>
      <c r="O145" s="331" t="s">
        <v>385</v>
      </c>
      <c r="P145" s="213" t="s">
        <v>352</v>
      </c>
    </row>
    <row r="146" spans="1:16" ht="38.25" hidden="1" x14ac:dyDescent="0.2">
      <c r="A146" s="142" t="s">
        <v>63</v>
      </c>
      <c r="B146" s="234" t="s">
        <v>712</v>
      </c>
      <c r="C146" s="339" t="s">
        <v>713</v>
      </c>
      <c r="D146" s="339"/>
      <c r="E146" s="39" t="s">
        <v>199</v>
      </c>
      <c r="F146" s="346" t="s">
        <v>559</v>
      </c>
      <c r="G146" s="177" t="s">
        <v>714</v>
      </c>
      <c r="H146" s="369"/>
      <c r="I146" s="348"/>
      <c r="J146" s="318">
        <f t="shared" si="5"/>
        <v>0</v>
      </c>
      <c r="K146" s="326"/>
      <c r="L146" s="326"/>
      <c r="M146" s="331" t="s">
        <v>615</v>
      </c>
      <c r="N146" s="332" t="s">
        <v>715</v>
      </c>
      <c r="O146" s="331" t="s">
        <v>385</v>
      </c>
      <c r="P146" s="213" t="s">
        <v>352</v>
      </c>
    </row>
    <row r="147" spans="1:16" ht="38.25" x14ac:dyDescent="0.2">
      <c r="A147" s="33" t="s">
        <v>190</v>
      </c>
      <c r="B147" s="234" t="s">
        <v>571</v>
      </c>
      <c r="C147" s="339" t="s">
        <v>572</v>
      </c>
      <c r="D147" s="339"/>
      <c r="E147" s="39" t="s">
        <v>213</v>
      </c>
      <c r="F147" s="39" t="s">
        <v>568</v>
      </c>
      <c r="G147" s="199" t="s">
        <v>573</v>
      </c>
      <c r="H147" s="348"/>
      <c r="I147" s="348"/>
      <c r="J147" s="318">
        <f t="shared" si="5"/>
        <v>0</v>
      </c>
      <c r="K147" s="326"/>
      <c r="L147" s="326"/>
      <c r="M147" s="331" t="s">
        <v>615</v>
      </c>
      <c r="N147" s="332" t="s">
        <v>715</v>
      </c>
      <c r="O147" s="331" t="s">
        <v>385</v>
      </c>
      <c r="P147" s="213" t="s">
        <v>352</v>
      </c>
    </row>
    <row r="148" spans="1:16" ht="38.25" hidden="1" x14ac:dyDescent="0.2">
      <c r="A148" s="33" t="s">
        <v>191</v>
      </c>
      <c r="B148" s="234" t="s">
        <v>571</v>
      </c>
      <c r="C148" s="339" t="s">
        <v>572</v>
      </c>
      <c r="D148" s="339"/>
      <c r="E148" s="39" t="s">
        <v>213</v>
      </c>
      <c r="F148" s="39" t="s">
        <v>568</v>
      </c>
      <c r="G148" s="199" t="s">
        <v>573</v>
      </c>
      <c r="H148" s="348"/>
      <c r="I148" s="348"/>
      <c r="J148" s="318">
        <f t="shared" si="5"/>
        <v>0</v>
      </c>
      <c r="K148" s="326"/>
      <c r="L148" s="326"/>
      <c r="M148" s="331" t="s">
        <v>615</v>
      </c>
      <c r="N148" s="332" t="s">
        <v>715</v>
      </c>
      <c r="O148" s="331" t="s">
        <v>385</v>
      </c>
      <c r="P148" s="213" t="s">
        <v>352</v>
      </c>
    </row>
    <row r="149" spans="1:16" ht="38.25" hidden="1" x14ac:dyDescent="0.2">
      <c r="A149" s="33" t="s">
        <v>192</v>
      </c>
      <c r="B149" s="234" t="s">
        <v>571</v>
      </c>
      <c r="C149" s="339" t="s">
        <v>572</v>
      </c>
      <c r="D149" s="339"/>
      <c r="E149" s="39" t="s">
        <v>213</v>
      </c>
      <c r="F149" s="39" t="s">
        <v>568</v>
      </c>
      <c r="G149" s="199" t="s">
        <v>573</v>
      </c>
      <c r="H149" s="348"/>
      <c r="I149" s="348"/>
      <c r="J149" s="318">
        <f t="shared" si="5"/>
        <v>0</v>
      </c>
      <c r="K149" s="326"/>
      <c r="L149" s="326"/>
      <c r="M149" s="331" t="s">
        <v>615</v>
      </c>
      <c r="N149" s="332" t="s">
        <v>715</v>
      </c>
      <c r="O149" s="331" t="s">
        <v>385</v>
      </c>
      <c r="P149" s="213" t="s">
        <v>352</v>
      </c>
    </row>
    <row r="150" spans="1:16" ht="102" hidden="1" x14ac:dyDescent="0.2">
      <c r="A150" s="142" t="s">
        <v>63</v>
      </c>
      <c r="B150" s="234" t="s">
        <v>716</v>
      </c>
      <c r="C150" s="339" t="s">
        <v>717</v>
      </c>
      <c r="D150" s="339"/>
      <c r="E150" s="39" t="s">
        <v>213</v>
      </c>
      <c r="F150" s="39" t="s">
        <v>604</v>
      </c>
      <c r="G150" s="170" t="s">
        <v>718</v>
      </c>
      <c r="H150" s="369"/>
      <c r="I150" s="348"/>
      <c r="J150" s="318">
        <f t="shared" si="5"/>
        <v>0</v>
      </c>
      <c r="K150" s="326"/>
      <c r="L150" s="326"/>
      <c r="M150" s="331" t="s">
        <v>615</v>
      </c>
      <c r="N150" s="350"/>
      <c r="O150" s="331" t="s">
        <v>385</v>
      </c>
      <c r="P150" s="213" t="s">
        <v>352</v>
      </c>
    </row>
    <row r="151" spans="1:16" ht="25.5" x14ac:dyDescent="0.2">
      <c r="A151" s="33" t="s">
        <v>190</v>
      </c>
      <c r="B151" s="234" t="s">
        <v>575</v>
      </c>
      <c r="C151" s="339" t="s">
        <v>576</v>
      </c>
      <c r="D151" s="339"/>
      <c r="E151" s="39" t="s">
        <v>199</v>
      </c>
      <c r="F151" s="346" t="s">
        <v>559</v>
      </c>
      <c r="G151" s="199" t="s">
        <v>577</v>
      </c>
      <c r="H151" s="348"/>
      <c r="I151" s="348"/>
      <c r="J151" s="318">
        <f t="shared" si="5"/>
        <v>0</v>
      </c>
      <c r="K151" s="326"/>
      <c r="L151" s="326"/>
      <c r="M151" s="331" t="s">
        <v>615</v>
      </c>
      <c r="N151" s="350"/>
      <c r="O151" s="331" t="s">
        <v>385</v>
      </c>
      <c r="P151" s="213" t="s">
        <v>352</v>
      </c>
    </row>
    <row r="152" spans="1:16" ht="25.5" hidden="1" x14ac:dyDescent="0.2">
      <c r="A152" s="33" t="s">
        <v>191</v>
      </c>
      <c r="B152" s="234" t="s">
        <v>575</v>
      </c>
      <c r="C152" s="339" t="s">
        <v>576</v>
      </c>
      <c r="D152" s="339"/>
      <c r="E152" s="39" t="s">
        <v>199</v>
      </c>
      <c r="F152" s="346" t="s">
        <v>559</v>
      </c>
      <c r="G152" s="199" t="s">
        <v>577</v>
      </c>
      <c r="H152" s="348"/>
      <c r="I152" s="348"/>
      <c r="J152" s="318">
        <f t="shared" si="5"/>
        <v>0</v>
      </c>
      <c r="K152" s="326"/>
      <c r="L152" s="326"/>
      <c r="M152" s="331" t="s">
        <v>615</v>
      </c>
      <c r="N152" s="350"/>
      <c r="O152" s="331" t="s">
        <v>385</v>
      </c>
      <c r="P152" s="213" t="s">
        <v>352</v>
      </c>
    </row>
    <row r="153" spans="1:16" ht="25.5" hidden="1" x14ac:dyDescent="0.2">
      <c r="A153" s="33" t="s">
        <v>192</v>
      </c>
      <c r="B153" s="234" t="s">
        <v>575</v>
      </c>
      <c r="C153" s="339" t="s">
        <v>576</v>
      </c>
      <c r="D153" s="339"/>
      <c r="E153" s="39" t="s">
        <v>199</v>
      </c>
      <c r="F153" s="346" t="s">
        <v>559</v>
      </c>
      <c r="G153" s="199" t="s">
        <v>577</v>
      </c>
      <c r="H153" s="348"/>
      <c r="I153" s="348"/>
      <c r="J153" s="318">
        <f t="shared" si="5"/>
        <v>0</v>
      </c>
      <c r="K153" s="326"/>
      <c r="L153" s="326"/>
      <c r="M153" s="331" t="s">
        <v>615</v>
      </c>
      <c r="N153" s="350"/>
      <c r="O153" s="331" t="s">
        <v>385</v>
      </c>
      <c r="P153" s="213" t="s">
        <v>352</v>
      </c>
    </row>
    <row r="154" spans="1:16" ht="76.5" hidden="1" x14ac:dyDescent="0.2">
      <c r="A154" s="253" t="s">
        <v>63</v>
      </c>
      <c r="B154" s="276" t="s">
        <v>719</v>
      </c>
      <c r="C154" s="357" t="s">
        <v>720</v>
      </c>
      <c r="D154" s="357"/>
      <c r="E154" s="200" t="s">
        <v>213</v>
      </c>
      <c r="F154" s="200" t="s">
        <v>591</v>
      </c>
      <c r="G154" s="201" t="s">
        <v>721</v>
      </c>
      <c r="H154" s="370"/>
      <c r="I154" s="356"/>
      <c r="J154" s="318">
        <f t="shared" si="5"/>
        <v>0</v>
      </c>
      <c r="K154" s="326"/>
      <c r="L154" s="326"/>
      <c r="M154" s="331" t="s">
        <v>615</v>
      </c>
      <c r="N154" s="350"/>
      <c r="O154" s="331" t="s">
        <v>385</v>
      </c>
      <c r="P154" s="213" t="s">
        <v>352</v>
      </c>
    </row>
    <row r="155" spans="1:16" ht="38.25" x14ac:dyDescent="0.2">
      <c r="A155" s="33" t="s">
        <v>190</v>
      </c>
      <c r="B155" s="234" t="s">
        <v>712</v>
      </c>
      <c r="C155" s="339" t="s">
        <v>713</v>
      </c>
      <c r="D155" s="339"/>
      <c r="E155" s="39" t="s">
        <v>199</v>
      </c>
      <c r="F155" s="346" t="s">
        <v>559</v>
      </c>
      <c r="G155" s="199" t="s">
        <v>714</v>
      </c>
      <c r="H155" s="348"/>
      <c r="I155" s="348"/>
      <c r="J155" s="318">
        <f t="shared" si="5"/>
        <v>0</v>
      </c>
      <c r="K155" s="326"/>
      <c r="L155" s="326"/>
      <c r="M155" s="331" t="s">
        <v>615</v>
      </c>
      <c r="N155" s="350"/>
      <c r="O155" s="331" t="s">
        <v>385</v>
      </c>
      <c r="P155" s="213" t="s">
        <v>352</v>
      </c>
    </row>
    <row r="156" spans="1:16" ht="38.25" hidden="1" x14ac:dyDescent="0.2">
      <c r="A156" s="33" t="s">
        <v>191</v>
      </c>
      <c r="B156" s="234" t="s">
        <v>712</v>
      </c>
      <c r="C156" s="339" t="s">
        <v>713</v>
      </c>
      <c r="D156" s="339"/>
      <c r="E156" s="39" t="s">
        <v>199</v>
      </c>
      <c r="F156" s="346" t="s">
        <v>559</v>
      </c>
      <c r="G156" s="199" t="s">
        <v>714</v>
      </c>
      <c r="H156" s="348"/>
      <c r="I156" s="348"/>
      <c r="J156" s="318">
        <f t="shared" si="5"/>
        <v>0</v>
      </c>
      <c r="K156" s="326"/>
      <c r="L156" s="326"/>
      <c r="M156" s="331" t="s">
        <v>615</v>
      </c>
      <c r="N156" s="350"/>
      <c r="O156" s="331" t="s">
        <v>385</v>
      </c>
      <c r="P156" s="213" t="s">
        <v>352</v>
      </c>
    </row>
    <row r="157" spans="1:16" ht="38.25" hidden="1" x14ac:dyDescent="0.2">
      <c r="A157" s="33" t="s">
        <v>192</v>
      </c>
      <c r="B157" s="234" t="s">
        <v>712</v>
      </c>
      <c r="C157" s="339" t="s">
        <v>713</v>
      </c>
      <c r="D157" s="339"/>
      <c r="E157" s="39" t="s">
        <v>199</v>
      </c>
      <c r="F157" s="346" t="s">
        <v>559</v>
      </c>
      <c r="G157" s="199" t="s">
        <v>714</v>
      </c>
      <c r="H157" s="348"/>
      <c r="I157" s="348"/>
      <c r="J157" s="318">
        <f t="shared" si="5"/>
        <v>0</v>
      </c>
      <c r="K157" s="326"/>
      <c r="L157" s="326"/>
      <c r="M157" s="331" t="s">
        <v>615</v>
      </c>
      <c r="N157" s="350"/>
      <c r="O157" s="331" t="s">
        <v>385</v>
      </c>
      <c r="P157" s="213" t="s">
        <v>352</v>
      </c>
    </row>
    <row r="158" spans="1:16" ht="38.25" hidden="1" x14ac:dyDescent="0.2">
      <c r="A158" s="253" t="s">
        <v>63</v>
      </c>
      <c r="B158" s="276" t="s">
        <v>722</v>
      </c>
      <c r="C158" s="357" t="s">
        <v>723</v>
      </c>
      <c r="D158" s="357"/>
      <c r="E158" s="200" t="s">
        <v>213</v>
      </c>
      <c r="F158" s="200" t="s">
        <v>724</v>
      </c>
      <c r="G158" s="353" t="s">
        <v>725</v>
      </c>
      <c r="H158" s="370"/>
      <c r="I158" s="356"/>
      <c r="J158" s="318">
        <f t="shared" si="5"/>
        <v>0</v>
      </c>
      <c r="K158" s="326"/>
      <c r="L158" s="326"/>
      <c r="M158" s="331" t="s">
        <v>615</v>
      </c>
      <c r="N158" s="350"/>
      <c r="O158" s="331" t="s">
        <v>385</v>
      </c>
      <c r="P158" s="213" t="s">
        <v>352</v>
      </c>
    </row>
    <row r="159" spans="1:16" ht="51" x14ac:dyDescent="0.2">
      <c r="A159" s="33" t="s">
        <v>190</v>
      </c>
      <c r="B159" s="234" t="s">
        <v>581</v>
      </c>
      <c r="C159" s="339" t="s">
        <v>582</v>
      </c>
      <c r="D159" s="339"/>
      <c r="E159" s="39" t="s">
        <v>199</v>
      </c>
      <c r="F159" s="39" t="s">
        <v>583</v>
      </c>
      <c r="G159" s="199" t="s">
        <v>584</v>
      </c>
      <c r="H159" s="348"/>
      <c r="I159" s="348"/>
      <c r="J159" s="318">
        <f t="shared" si="5"/>
        <v>0</v>
      </c>
      <c r="K159" s="326"/>
      <c r="L159" s="326"/>
      <c r="M159" s="331" t="s">
        <v>615</v>
      </c>
      <c r="N159" s="350"/>
      <c r="O159" s="331" t="s">
        <v>385</v>
      </c>
      <c r="P159" s="213" t="s">
        <v>352</v>
      </c>
    </row>
    <row r="160" spans="1:16" ht="51" hidden="1" x14ac:dyDescent="0.2">
      <c r="A160" s="33" t="s">
        <v>191</v>
      </c>
      <c r="B160" s="234" t="s">
        <v>581</v>
      </c>
      <c r="C160" s="339" t="s">
        <v>582</v>
      </c>
      <c r="D160" s="339"/>
      <c r="E160" s="39" t="s">
        <v>199</v>
      </c>
      <c r="F160" s="39" t="s">
        <v>583</v>
      </c>
      <c r="G160" s="199" t="s">
        <v>584</v>
      </c>
      <c r="H160" s="348"/>
      <c r="I160" s="348"/>
      <c r="J160" s="318">
        <f t="shared" si="5"/>
        <v>0</v>
      </c>
      <c r="K160" s="326"/>
      <c r="L160" s="326"/>
      <c r="M160" s="331" t="s">
        <v>615</v>
      </c>
      <c r="N160" s="350"/>
      <c r="O160" s="331" t="s">
        <v>385</v>
      </c>
      <c r="P160" s="213" t="s">
        <v>352</v>
      </c>
    </row>
    <row r="161" spans="1:16" ht="51" hidden="1" x14ac:dyDescent="0.2">
      <c r="A161" s="33" t="s">
        <v>192</v>
      </c>
      <c r="B161" s="234" t="s">
        <v>581</v>
      </c>
      <c r="C161" s="339" t="s">
        <v>582</v>
      </c>
      <c r="D161" s="339"/>
      <c r="E161" s="39" t="s">
        <v>199</v>
      </c>
      <c r="F161" s="39" t="s">
        <v>583</v>
      </c>
      <c r="G161" s="199" t="s">
        <v>584</v>
      </c>
      <c r="H161" s="348"/>
      <c r="I161" s="348"/>
      <c r="J161" s="318">
        <f t="shared" si="5"/>
        <v>0</v>
      </c>
      <c r="K161" s="326"/>
      <c r="L161" s="326"/>
      <c r="M161" s="331" t="s">
        <v>615</v>
      </c>
      <c r="N161" s="350"/>
      <c r="O161" s="331" t="s">
        <v>385</v>
      </c>
      <c r="P161" s="213" t="s">
        <v>352</v>
      </c>
    </row>
    <row r="162" spans="1:16" ht="25.5" hidden="1" x14ac:dyDescent="0.2">
      <c r="A162" s="253" t="s">
        <v>63</v>
      </c>
      <c r="B162" s="276" t="s">
        <v>726</v>
      </c>
      <c r="C162" s="357" t="s">
        <v>727</v>
      </c>
      <c r="D162" s="357"/>
      <c r="E162" s="200" t="s">
        <v>199</v>
      </c>
      <c r="F162" s="356" t="s">
        <v>559</v>
      </c>
      <c r="G162" s="177" t="s">
        <v>728</v>
      </c>
      <c r="H162" s="370"/>
      <c r="I162" s="356"/>
      <c r="J162" s="318">
        <f t="shared" si="5"/>
        <v>0</v>
      </c>
      <c r="K162" s="326"/>
      <c r="L162" s="326"/>
      <c r="M162" s="331" t="s">
        <v>615</v>
      </c>
      <c r="N162" s="350"/>
      <c r="O162" s="331" t="s">
        <v>385</v>
      </c>
      <c r="P162" s="213" t="s">
        <v>352</v>
      </c>
    </row>
    <row r="163" spans="1:16" ht="76.5" x14ac:dyDescent="0.2">
      <c r="A163" s="33" t="s">
        <v>190</v>
      </c>
      <c r="B163" s="234" t="s">
        <v>589</v>
      </c>
      <c r="C163" s="339" t="s">
        <v>590</v>
      </c>
      <c r="D163" s="339"/>
      <c r="E163" s="39" t="s">
        <v>213</v>
      </c>
      <c r="F163" s="39" t="s">
        <v>591</v>
      </c>
      <c r="G163" s="199" t="s">
        <v>592</v>
      </c>
      <c r="H163" s="348"/>
      <c r="I163" s="348"/>
      <c r="J163" s="318">
        <f t="shared" si="5"/>
        <v>0</v>
      </c>
      <c r="K163" s="326"/>
      <c r="L163" s="326"/>
      <c r="M163" s="331" t="s">
        <v>615</v>
      </c>
      <c r="N163" s="350"/>
      <c r="O163" s="331" t="s">
        <v>385</v>
      </c>
      <c r="P163" s="213" t="s">
        <v>352</v>
      </c>
    </row>
    <row r="164" spans="1:16" ht="76.5" hidden="1" x14ac:dyDescent="0.2">
      <c r="A164" s="33" t="s">
        <v>191</v>
      </c>
      <c r="B164" s="234" t="s">
        <v>589</v>
      </c>
      <c r="C164" s="339" t="s">
        <v>590</v>
      </c>
      <c r="D164" s="339"/>
      <c r="E164" s="39" t="s">
        <v>213</v>
      </c>
      <c r="F164" s="39" t="s">
        <v>591</v>
      </c>
      <c r="G164" s="199" t="s">
        <v>592</v>
      </c>
      <c r="H164" s="348"/>
      <c r="I164" s="348"/>
      <c r="J164" s="318">
        <f t="shared" si="5"/>
        <v>0</v>
      </c>
      <c r="K164" s="326"/>
      <c r="L164" s="326"/>
      <c r="M164" s="331" t="s">
        <v>615</v>
      </c>
      <c r="N164" s="350"/>
      <c r="O164" s="331" t="s">
        <v>385</v>
      </c>
      <c r="P164" s="213" t="s">
        <v>352</v>
      </c>
    </row>
    <row r="165" spans="1:16" ht="76.5" hidden="1" x14ac:dyDescent="0.2">
      <c r="A165" s="33" t="s">
        <v>192</v>
      </c>
      <c r="B165" s="234" t="s">
        <v>589</v>
      </c>
      <c r="C165" s="339" t="s">
        <v>590</v>
      </c>
      <c r="D165" s="339"/>
      <c r="E165" s="39" t="s">
        <v>213</v>
      </c>
      <c r="F165" s="39" t="s">
        <v>591</v>
      </c>
      <c r="G165" s="199" t="s">
        <v>592</v>
      </c>
      <c r="H165" s="348"/>
      <c r="I165" s="348"/>
      <c r="J165" s="318">
        <f t="shared" si="5"/>
        <v>0</v>
      </c>
      <c r="K165" s="326"/>
      <c r="L165" s="326"/>
      <c r="M165" s="331" t="s">
        <v>615</v>
      </c>
      <c r="N165" s="350"/>
      <c r="O165" s="331" t="s">
        <v>385</v>
      </c>
      <c r="P165" s="213" t="s">
        <v>352</v>
      </c>
    </row>
    <row r="166" spans="1:16" ht="51" hidden="1" x14ac:dyDescent="0.2">
      <c r="A166" s="142" t="s">
        <v>63</v>
      </c>
      <c r="B166" s="276" t="s">
        <v>729</v>
      </c>
      <c r="C166" s="357" t="s">
        <v>730</v>
      </c>
      <c r="D166" s="357"/>
      <c r="E166" s="200" t="s">
        <v>213</v>
      </c>
      <c r="F166" s="180" t="s">
        <v>583</v>
      </c>
      <c r="G166" s="202" t="s">
        <v>731</v>
      </c>
      <c r="H166" s="371"/>
      <c r="I166" s="180"/>
      <c r="J166" s="318">
        <f t="shared" si="5"/>
        <v>0</v>
      </c>
      <c r="K166" s="326"/>
      <c r="L166" s="326"/>
      <c r="M166" s="331" t="s">
        <v>615</v>
      </c>
      <c r="N166" s="332" t="s">
        <v>557</v>
      </c>
      <c r="O166" s="331" t="s">
        <v>385</v>
      </c>
      <c r="P166" s="213" t="s">
        <v>352</v>
      </c>
    </row>
    <row r="167" spans="1:16" ht="38.25" x14ac:dyDescent="0.2">
      <c r="A167" s="33" t="s">
        <v>190</v>
      </c>
      <c r="B167" s="234" t="s">
        <v>597</v>
      </c>
      <c r="C167" s="339" t="s">
        <v>598</v>
      </c>
      <c r="D167" s="339"/>
      <c r="E167" s="39" t="s">
        <v>213</v>
      </c>
      <c r="F167" s="39" t="s">
        <v>568</v>
      </c>
      <c r="G167" s="199" t="s">
        <v>599</v>
      </c>
      <c r="H167" s="348"/>
      <c r="I167" s="348"/>
      <c r="J167" s="318">
        <f t="shared" si="5"/>
        <v>0</v>
      </c>
      <c r="K167" s="326"/>
      <c r="L167" s="326"/>
      <c r="M167" s="331" t="s">
        <v>615</v>
      </c>
      <c r="N167" s="332" t="s">
        <v>557</v>
      </c>
      <c r="O167" s="331" t="s">
        <v>385</v>
      </c>
      <c r="P167" s="213" t="s">
        <v>352</v>
      </c>
    </row>
    <row r="168" spans="1:16" ht="38.25" hidden="1" x14ac:dyDescent="0.2">
      <c r="A168" s="33" t="s">
        <v>191</v>
      </c>
      <c r="B168" s="234" t="s">
        <v>597</v>
      </c>
      <c r="C168" s="339" t="s">
        <v>598</v>
      </c>
      <c r="D168" s="339"/>
      <c r="E168" s="39" t="s">
        <v>213</v>
      </c>
      <c r="F168" s="39" t="s">
        <v>568</v>
      </c>
      <c r="G168" s="199" t="s">
        <v>599</v>
      </c>
      <c r="H168" s="348"/>
      <c r="I168" s="348"/>
      <c r="J168" s="318">
        <f t="shared" si="5"/>
        <v>0</v>
      </c>
      <c r="K168" s="326"/>
      <c r="L168" s="326"/>
      <c r="M168" s="331" t="s">
        <v>615</v>
      </c>
      <c r="N168" s="332" t="s">
        <v>557</v>
      </c>
      <c r="O168" s="331" t="s">
        <v>385</v>
      </c>
      <c r="P168" s="213" t="s">
        <v>352</v>
      </c>
    </row>
    <row r="169" spans="1:16" ht="38.25" hidden="1" x14ac:dyDescent="0.2">
      <c r="A169" s="33" t="s">
        <v>192</v>
      </c>
      <c r="B169" s="234" t="s">
        <v>597</v>
      </c>
      <c r="C169" s="339" t="s">
        <v>598</v>
      </c>
      <c r="D169" s="339"/>
      <c r="E169" s="39" t="s">
        <v>213</v>
      </c>
      <c r="F169" s="39" t="s">
        <v>568</v>
      </c>
      <c r="G169" s="199" t="s">
        <v>599</v>
      </c>
      <c r="H169" s="348"/>
      <c r="I169" s="348"/>
      <c r="J169" s="318">
        <f t="shared" si="5"/>
        <v>0</v>
      </c>
      <c r="K169" s="326"/>
      <c r="L169" s="326"/>
      <c r="M169" s="331" t="s">
        <v>615</v>
      </c>
      <c r="N169" s="332" t="s">
        <v>557</v>
      </c>
      <c r="O169" s="331" t="s">
        <v>385</v>
      </c>
      <c r="P169" s="213" t="s">
        <v>352</v>
      </c>
    </row>
    <row r="170" spans="1:16" ht="25.5" hidden="1" x14ac:dyDescent="0.2">
      <c r="A170" s="142" t="s">
        <v>63</v>
      </c>
      <c r="B170" s="276" t="s">
        <v>732</v>
      </c>
      <c r="C170" s="357" t="s">
        <v>733</v>
      </c>
      <c r="D170" s="357"/>
      <c r="E170" s="200" t="s">
        <v>213</v>
      </c>
      <c r="F170" s="180" t="s">
        <v>695</v>
      </c>
      <c r="G170" s="170" t="s">
        <v>734</v>
      </c>
      <c r="H170" s="171"/>
      <c r="I170" s="180"/>
      <c r="J170" s="318">
        <f t="shared" si="5"/>
        <v>0</v>
      </c>
      <c r="K170" s="326"/>
      <c r="L170" s="326"/>
      <c r="M170" s="331" t="s">
        <v>615</v>
      </c>
      <c r="N170" s="350"/>
      <c r="O170" s="331" t="s">
        <v>385</v>
      </c>
      <c r="P170" s="213" t="s">
        <v>352</v>
      </c>
    </row>
    <row r="171" spans="1:16" ht="25.5" x14ac:dyDescent="0.2">
      <c r="A171" s="33" t="s">
        <v>190</v>
      </c>
      <c r="B171" s="234" t="s">
        <v>735</v>
      </c>
      <c r="C171" s="339" t="s">
        <v>736</v>
      </c>
      <c r="D171" s="339"/>
      <c r="E171" s="39" t="s">
        <v>213</v>
      </c>
      <c r="F171" s="346" t="s">
        <v>559</v>
      </c>
      <c r="G171" s="199" t="s">
        <v>737</v>
      </c>
      <c r="H171" s="348"/>
      <c r="I171" s="348"/>
      <c r="J171" s="318">
        <f t="shared" si="5"/>
        <v>0</v>
      </c>
      <c r="K171" s="326"/>
      <c r="L171" s="326"/>
      <c r="M171" s="331" t="s">
        <v>615</v>
      </c>
      <c r="N171" s="350"/>
      <c r="O171" s="331" t="s">
        <v>385</v>
      </c>
      <c r="P171" s="213" t="s">
        <v>352</v>
      </c>
    </row>
    <row r="172" spans="1:16" ht="25.5" hidden="1" x14ac:dyDescent="0.2">
      <c r="A172" s="33" t="s">
        <v>191</v>
      </c>
      <c r="B172" s="234" t="s">
        <v>735</v>
      </c>
      <c r="C172" s="339" t="s">
        <v>736</v>
      </c>
      <c r="D172" s="339"/>
      <c r="E172" s="39" t="s">
        <v>213</v>
      </c>
      <c r="F172" s="346" t="s">
        <v>559</v>
      </c>
      <c r="G172" s="199" t="s">
        <v>737</v>
      </c>
      <c r="H172" s="348"/>
      <c r="I172" s="348"/>
      <c r="J172" s="318">
        <f t="shared" si="5"/>
        <v>0</v>
      </c>
      <c r="K172" s="326"/>
      <c r="L172" s="326"/>
      <c r="M172" s="331" t="s">
        <v>615</v>
      </c>
      <c r="N172" s="350"/>
      <c r="O172" s="331" t="s">
        <v>385</v>
      </c>
      <c r="P172" s="213" t="s">
        <v>352</v>
      </c>
    </row>
    <row r="173" spans="1:16" ht="25.5" hidden="1" x14ac:dyDescent="0.2">
      <c r="A173" s="33" t="s">
        <v>192</v>
      </c>
      <c r="B173" s="234" t="s">
        <v>735</v>
      </c>
      <c r="C173" s="339" t="s">
        <v>736</v>
      </c>
      <c r="D173" s="339"/>
      <c r="E173" s="39" t="s">
        <v>213</v>
      </c>
      <c r="F173" s="346" t="s">
        <v>559</v>
      </c>
      <c r="G173" s="199" t="s">
        <v>737</v>
      </c>
      <c r="H173" s="348"/>
      <c r="I173" s="348"/>
      <c r="J173" s="318">
        <f t="shared" si="5"/>
        <v>0</v>
      </c>
      <c r="K173" s="326"/>
      <c r="L173" s="326"/>
      <c r="M173" s="331" t="s">
        <v>615</v>
      </c>
      <c r="N173" s="350"/>
      <c r="O173" s="331" t="s">
        <v>385</v>
      </c>
      <c r="P173" s="213" t="s">
        <v>352</v>
      </c>
    </row>
    <row r="174" spans="1:16" ht="25.5" hidden="1" x14ac:dyDescent="0.2">
      <c r="A174" s="142" t="s">
        <v>63</v>
      </c>
      <c r="B174" s="225" t="s">
        <v>516</v>
      </c>
      <c r="C174" s="225" t="s">
        <v>517</v>
      </c>
      <c r="D174" s="225"/>
      <c r="E174" s="225"/>
      <c r="F174" s="372"/>
      <c r="G174" s="225"/>
      <c r="H174" s="226"/>
      <c r="I174" s="225"/>
      <c r="J174" s="318">
        <f t="shared" si="5"/>
        <v>0</v>
      </c>
      <c r="K174" s="326"/>
      <c r="L174" s="326"/>
      <c r="M174" s="331" t="s">
        <v>615</v>
      </c>
      <c r="N174" s="350"/>
      <c r="O174" s="331" t="s">
        <v>385</v>
      </c>
      <c r="P174" s="213" t="s">
        <v>352</v>
      </c>
    </row>
    <row r="175" spans="1:16" ht="25.5" x14ac:dyDescent="0.2">
      <c r="A175" s="33" t="s">
        <v>190</v>
      </c>
      <c r="B175" s="50" t="s">
        <v>738</v>
      </c>
      <c r="C175" s="339" t="s">
        <v>739</v>
      </c>
      <c r="D175" s="339"/>
      <c r="E175" s="200" t="s">
        <v>199</v>
      </c>
      <c r="F175" s="346" t="s">
        <v>559</v>
      </c>
      <c r="G175" s="258" t="s">
        <v>740</v>
      </c>
      <c r="H175" s="355"/>
      <c r="I175" s="355"/>
      <c r="J175" s="318">
        <f t="shared" si="5"/>
        <v>0</v>
      </c>
      <c r="K175" s="326"/>
      <c r="L175" s="326"/>
      <c r="M175" s="331" t="s">
        <v>615</v>
      </c>
      <c r="N175" s="350"/>
      <c r="O175" s="331" t="s">
        <v>385</v>
      </c>
      <c r="P175" s="213" t="s">
        <v>352</v>
      </c>
    </row>
    <row r="176" spans="1:16" ht="25.5" hidden="1" x14ac:dyDescent="0.2">
      <c r="A176" s="33" t="s">
        <v>191</v>
      </c>
      <c r="B176" s="50" t="s">
        <v>738</v>
      </c>
      <c r="C176" s="339" t="s">
        <v>739</v>
      </c>
      <c r="D176" s="339"/>
      <c r="E176" s="200" t="s">
        <v>199</v>
      </c>
      <c r="F176" s="346" t="s">
        <v>559</v>
      </c>
      <c r="G176" s="258" t="s">
        <v>740</v>
      </c>
      <c r="H176" s="355"/>
      <c r="I176" s="355"/>
      <c r="J176" s="318">
        <f t="shared" si="5"/>
        <v>0</v>
      </c>
      <c r="K176" s="326"/>
      <c r="L176" s="326"/>
      <c r="M176" s="331" t="s">
        <v>615</v>
      </c>
      <c r="N176" s="350"/>
      <c r="O176" s="331" t="s">
        <v>385</v>
      </c>
      <c r="P176" s="213" t="s">
        <v>352</v>
      </c>
    </row>
    <row r="177" spans="1:51" ht="25.5" hidden="1" x14ac:dyDescent="0.2">
      <c r="A177" s="33" t="s">
        <v>192</v>
      </c>
      <c r="B177" s="50" t="s">
        <v>738</v>
      </c>
      <c r="C177" s="339" t="s">
        <v>739</v>
      </c>
      <c r="D177" s="339"/>
      <c r="E177" s="200" t="s">
        <v>199</v>
      </c>
      <c r="F177" s="346" t="s">
        <v>559</v>
      </c>
      <c r="G177" s="258" t="s">
        <v>740</v>
      </c>
      <c r="H177" s="355"/>
      <c r="I177" s="355"/>
      <c r="J177" s="318">
        <f t="shared" si="5"/>
        <v>0</v>
      </c>
      <c r="K177" s="326"/>
      <c r="L177" s="326"/>
      <c r="M177" s="331" t="s">
        <v>615</v>
      </c>
      <c r="N177" s="350"/>
      <c r="O177" s="331" t="s">
        <v>385</v>
      </c>
      <c r="P177" s="213" t="s">
        <v>352</v>
      </c>
    </row>
    <row r="178" spans="1:51" ht="63.75" hidden="1" x14ac:dyDescent="0.2">
      <c r="A178" s="142" t="s">
        <v>63</v>
      </c>
      <c r="B178" s="229" t="s">
        <v>422</v>
      </c>
      <c r="C178" s="229" t="s">
        <v>521</v>
      </c>
      <c r="D178" s="229"/>
      <c r="E178" s="229"/>
      <c r="F178" s="373"/>
      <c r="G178" s="229"/>
      <c r="H178" s="231"/>
      <c r="I178" s="229"/>
      <c r="J178" s="318">
        <f t="shared" si="5"/>
        <v>0</v>
      </c>
      <c r="K178" s="326"/>
      <c r="L178" s="326"/>
      <c r="M178" s="331" t="s">
        <v>615</v>
      </c>
      <c r="N178" s="350" t="s">
        <v>741</v>
      </c>
      <c r="O178" s="331" t="s">
        <v>385</v>
      </c>
      <c r="P178" s="213" t="s">
        <v>352</v>
      </c>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row>
    <row r="179" spans="1:51" ht="102" x14ac:dyDescent="0.2">
      <c r="A179" s="33" t="s">
        <v>190</v>
      </c>
      <c r="B179" s="234" t="s">
        <v>716</v>
      </c>
      <c r="C179" s="339" t="s">
        <v>717</v>
      </c>
      <c r="D179" s="339"/>
      <c r="E179" s="39" t="s">
        <v>213</v>
      </c>
      <c r="F179" s="39" t="s">
        <v>604</v>
      </c>
      <c r="G179" s="162" t="s">
        <v>718</v>
      </c>
      <c r="H179" s="348"/>
      <c r="I179" s="348"/>
      <c r="J179" s="318">
        <f t="shared" si="5"/>
        <v>0</v>
      </c>
      <c r="K179" s="326"/>
      <c r="L179" s="326"/>
      <c r="M179" s="331" t="s">
        <v>615</v>
      </c>
      <c r="N179" s="350" t="s">
        <v>741</v>
      </c>
      <c r="O179" s="331" t="s">
        <v>385</v>
      </c>
      <c r="P179" s="213" t="s">
        <v>352</v>
      </c>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row>
    <row r="180" spans="1:51" ht="102" hidden="1" x14ac:dyDescent="0.2">
      <c r="A180" s="33" t="s">
        <v>191</v>
      </c>
      <c r="B180" s="234" t="s">
        <v>716</v>
      </c>
      <c r="C180" s="339" t="s">
        <v>717</v>
      </c>
      <c r="D180" s="339"/>
      <c r="E180" s="39" t="s">
        <v>213</v>
      </c>
      <c r="F180" s="39" t="s">
        <v>604</v>
      </c>
      <c r="G180" s="162" t="s">
        <v>718</v>
      </c>
      <c r="H180" s="348"/>
      <c r="I180" s="348"/>
      <c r="J180" s="318">
        <f t="shared" si="5"/>
        <v>0</v>
      </c>
      <c r="K180" s="326"/>
      <c r="L180" s="326"/>
      <c r="M180" s="331" t="s">
        <v>615</v>
      </c>
      <c r="N180" s="350" t="s">
        <v>741</v>
      </c>
      <c r="O180" s="331" t="s">
        <v>385</v>
      </c>
      <c r="P180" s="213" t="s">
        <v>352</v>
      </c>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row>
    <row r="181" spans="1:51" ht="102" hidden="1" x14ac:dyDescent="0.2">
      <c r="A181" s="33" t="s">
        <v>192</v>
      </c>
      <c r="B181" s="234" t="s">
        <v>716</v>
      </c>
      <c r="C181" s="339" t="s">
        <v>717</v>
      </c>
      <c r="D181" s="339"/>
      <c r="E181" s="39" t="s">
        <v>213</v>
      </c>
      <c r="F181" s="39" t="s">
        <v>604</v>
      </c>
      <c r="G181" s="162" t="s">
        <v>718</v>
      </c>
      <c r="H181" s="348"/>
      <c r="I181" s="348"/>
      <c r="J181" s="318">
        <f t="shared" si="5"/>
        <v>0</v>
      </c>
      <c r="K181" s="326"/>
      <c r="L181" s="326"/>
      <c r="M181" s="331" t="s">
        <v>615</v>
      </c>
      <c r="N181" s="350" t="s">
        <v>741</v>
      </c>
      <c r="O181" s="331" t="s">
        <v>385</v>
      </c>
      <c r="P181" s="213" t="s">
        <v>352</v>
      </c>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row>
    <row r="182" spans="1:51" s="44" customFormat="1" ht="25.5" hidden="1" x14ac:dyDescent="0.2">
      <c r="A182" s="247" t="s">
        <v>63</v>
      </c>
      <c r="B182" s="324" t="s">
        <v>547</v>
      </c>
      <c r="C182" s="315" t="s">
        <v>548</v>
      </c>
      <c r="D182" s="315"/>
      <c r="E182" s="149" t="s">
        <v>194</v>
      </c>
      <c r="F182" s="159" t="s">
        <v>514</v>
      </c>
      <c r="G182" s="374" t="s">
        <v>549</v>
      </c>
      <c r="H182" s="235"/>
      <c r="I182" s="218" t="s">
        <v>742</v>
      </c>
      <c r="J182" s="375"/>
      <c r="K182" s="319">
        <f>(COUNTA($G$186:$G$201)-COUNTIF($H$186:$H$201,"NA")-COUNTIF($H$186:$H$201,""))</f>
        <v>-1</v>
      </c>
      <c r="L182" s="24"/>
      <c r="M182" s="327"/>
      <c r="N182" s="327"/>
      <c r="O182" s="329"/>
      <c r="P182" s="330"/>
    </row>
    <row r="183" spans="1:51" s="44" customFormat="1" x14ac:dyDescent="0.2">
      <c r="A183" s="33" t="s">
        <v>190</v>
      </c>
      <c r="B183" s="376" t="s">
        <v>448</v>
      </c>
      <c r="C183" s="376" t="s">
        <v>743</v>
      </c>
      <c r="D183" s="376"/>
      <c r="E183" s="376"/>
      <c r="F183" s="377"/>
      <c r="G183" s="378"/>
      <c r="H183" s="378"/>
      <c r="I183" s="378"/>
      <c r="J183" s="375"/>
      <c r="K183" s="319">
        <f>(COUNTA($G$186:$G$201)-COUNTIF($H$186:$H$201,"NA")-COUNTIF($H$186:$H$201,""))</f>
        <v>-1</v>
      </c>
      <c r="L183" s="24"/>
      <c r="M183" s="327"/>
      <c r="N183" s="327"/>
      <c r="O183" s="329"/>
      <c r="P183" s="330" t="e">
        <v>#N/A</v>
      </c>
    </row>
    <row r="184" spans="1:51" s="44" customFormat="1" hidden="1" x14ac:dyDescent="0.2">
      <c r="A184" s="33" t="s">
        <v>191</v>
      </c>
      <c r="B184" s="376" t="s">
        <v>448</v>
      </c>
      <c r="C184" s="376" t="s">
        <v>743</v>
      </c>
      <c r="D184" s="376"/>
      <c r="E184" s="376"/>
      <c r="F184" s="377"/>
      <c r="G184" s="378"/>
      <c r="H184" s="378"/>
      <c r="I184" s="378"/>
      <c r="J184" s="375"/>
      <c r="K184" s="319">
        <f>(COUNTA($G$186:$G$201)-COUNTIF($H$186:$H$201,"NA")-COUNTIF($H$186:$H$201,""))</f>
        <v>-1</v>
      </c>
      <c r="L184" s="24"/>
      <c r="M184" s="327"/>
      <c r="N184" s="327"/>
      <c r="O184" s="329"/>
      <c r="P184" s="330" t="e">
        <v>#N/A</v>
      </c>
    </row>
    <row r="185" spans="1:51" s="44" customFormat="1" hidden="1" x14ac:dyDescent="0.2">
      <c r="A185" s="33" t="s">
        <v>192</v>
      </c>
      <c r="B185" s="376" t="s">
        <v>448</v>
      </c>
      <c r="C185" s="376" t="s">
        <v>743</v>
      </c>
      <c r="D185" s="376"/>
      <c r="E185" s="376"/>
      <c r="F185" s="377"/>
      <c r="G185" s="378"/>
      <c r="H185" s="378"/>
      <c r="I185" s="378"/>
      <c r="J185" s="375"/>
      <c r="K185" s="319">
        <f>(COUNTA($G$186:$G$201)-COUNTIF($H$186:$H$201,"NA")-COUNTIF($H$186:$H$201,""))</f>
        <v>-1</v>
      </c>
      <c r="L185" s="24"/>
      <c r="M185" s="327"/>
      <c r="N185" s="327"/>
      <c r="O185" s="329"/>
      <c r="P185" s="330" t="e">
        <v>#N/A</v>
      </c>
    </row>
    <row r="186" spans="1:51" s="44" customFormat="1" ht="25.5" hidden="1" x14ac:dyDescent="0.2">
      <c r="A186" s="142" t="s">
        <v>63</v>
      </c>
      <c r="B186" s="229" t="s">
        <v>271</v>
      </c>
      <c r="C186" s="229" t="s">
        <v>574</v>
      </c>
      <c r="D186" s="229"/>
      <c r="E186" s="229"/>
      <c r="F186" s="373"/>
      <c r="G186" s="229"/>
      <c r="H186" s="231"/>
      <c r="I186" s="229"/>
      <c r="J186" s="318">
        <f t="shared" ref="J186:J201" si="6">IF(H186="Oui",1,IF(H186="Non",0,IF(H186="en grande partie",0.75,IF(H186="Partiellement",0.25,0))))</f>
        <v>0</v>
      </c>
      <c r="K186" s="24"/>
      <c r="L186" s="24"/>
      <c r="M186" s="331" t="s">
        <v>615</v>
      </c>
      <c r="N186" s="332" t="s">
        <v>557</v>
      </c>
      <c r="O186" s="331" t="s">
        <v>325</v>
      </c>
      <c r="P186" s="213" t="s">
        <v>207</v>
      </c>
    </row>
    <row r="187" spans="1:51" s="44" customFormat="1" ht="51" x14ac:dyDescent="0.2">
      <c r="A187" s="33" t="s">
        <v>190</v>
      </c>
      <c r="B187" s="50" t="s">
        <v>602</v>
      </c>
      <c r="C187" s="37" t="s">
        <v>603</v>
      </c>
      <c r="D187" s="37"/>
      <c r="E187" s="200" t="s">
        <v>213</v>
      </c>
      <c r="F187" s="39" t="s">
        <v>604</v>
      </c>
      <c r="G187" s="258" t="s">
        <v>605</v>
      </c>
      <c r="H187" s="355"/>
      <c r="I187" s="355"/>
      <c r="J187" s="318">
        <f t="shared" si="6"/>
        <v>0</v>
      </c>
      <c r="K187" s="24"/>
      <c r="L187" s="24"/>
      <c r="M187" s="331" t="s">
        <v>615</v>
      </c>
      <c r="N187" s="332" t="s">
        <v>557</v>
      </c>
      <c r="O187" s="331" t="s">
        <v>325</v>
      </c>
      <c r="P187" s="213" t="s">
        <v>207</v>
      </c>
    </row>
    <row r="188" spans="1:51" s="44" customFormat="1" ht="51" hidden="1" x14ac:dyDescent="0.2">
      <c r="A188" s="33" t="s">
        <v>191</v>
      </c>
      <c r="B188" s="50" t="s">
        <v>602</v>
      </c>
      <c r="C188" s="37" t="s">
        <v>603</v>
      </c>
      <c r="D188" s="37"/>
      <c r="E188" s="200" t="s">
        <v>213</v>
      </c>
      <c r="F188" s="39" t="s">
        <v>604</v>
      </c>
      <c r="G188" s="258" t="s">
        <v>605</v>
      </c>
      <c r="H188" s="355"/>
      <c r="I188" s="355"/>
      <c r="J188" s="318">
        <f t="shared" si="6"/>
        <v>0</v>
      </c>
      <c r="K188" s="24"/>
      <c r="L188" s="24"/>
      <c r="M188" s="331" t="s">
        <v>615</v>
      </c>
      <c r="N188" s="332" t="s">
        <v>557</v>
      </c>
      <c r="O188" s="331" t="s">
        <v>325</v>
      </c>
      <c r="P188" s="213" t="s">
        <v>207</v>
      </c>
    </row>
    <row r="189" spans="1:51" s="44" customFormat="1" ht="51" hidden="1" x14ac:dyDescent="0.2">
      <c r="A189" s="33" t="s">
        <v>192</v>
      </c>
      <c r="B189" s="50" t="s">
        <v>602</v>
      </c>
      <c r="C189" s="37" t="s">
        <v>603</v>
      </c>
      <c r="D189" s="37"/>
      <c r="E189" s="200" t="s">
        <v>213</v>
      </c>
      <c r="F189" s="39" t="s">
        <v>604</v>
      </c>
      <c r="G189" s="258" t="s">
        <v>605</v>
      </c>
      <c r="H189" s="355"/>
      <c r="I189" s="355"/>
      <c r="J189" s="318">
        <f t="shared" si="6"/>
        <v>0</v>
      </c>
      <c r="K189" s="24"/>
      <c r="L189" s="24"/>
      <c r="M189" s="331" t="s">
        <v>615</v>
      </c>
      <c r="N189" s="332" t="s">
        <v>557</v>
      </c>
      <c r="O189" s="331" t="s">
        <v>325</v>
      </c>
      <c r="P189" s="213" t="s">
        <v>207</v>
      </c>
    </row>
    <row r="190" spans="1:51" s="44" customFormat="1" ht="38.25" hidden="1" x14ac:dyDescent="0.2">
      <c r="A190" s="142" t="s">
        <v>63</v>
      </c>
      <c r="B190" s="50" t="s">
        <v>600</v>
      </c>
      <c r="C190" s="37" t="s">
        <v>68</v>
      </c>
      <c r="D190" s="37"/>
      <c r="E190" s="38" t="s">
        <v>213</v>
      </c>
      <c r="F190" s="38" t="s">
        <v>538</v>
      </c>
      <c r="G190" s="352" t="s">
        <v>601</v>
      </c>
      <c r="H190" s="163"/>
      <c r="I190" s="164"/>
      <c r="J190" s="318">
        <f t="shared" si="6"/>
        <v>0</v>
      </c>
      <c r="K190" s="24"/>
      <c r="L190" s="24"/>
      <c r="M190" s="331" t="s">
        <v>615</v>
      </c>
      <c r="N190" s="379"/>
      <c r="O190" s="331" t="s">
        <v>385</v>
      </c>
      <c r="P190" s="213" t="s">
        <v>352</v>
      </c>
    </row>
    <row r="191" spans="1:51" s="44" customFormat="1" ht="25.5" x14ac:dyDescent="0.2">
      <c r="A191" s="33" t="s">
        <v>190</v>
      </c>
      <c r="B191" s="234" t="s">
        <v>611</v>
      </c>
      <c r="C191" s="37" t="s">
        <v>612</v>
      </c>
      <c r="D191" s="37"/>
      <c r="E191" s="39" t="s">
        <v>213</v>
      </c>
      <c r="F191" s="39" t="s">
        <v>613</v>
      </c>
      <c r="G191" s="334" t="s">
        <v>614</v>
      </c>
      <c r="H191" s="348"/>
      <c r="I191" s="348"/>
      <c r="J191" s="318">
        <f t="shared" si="6"/>
        <v>0</v>
      </c>
      <c r="K191" s="24"/>
      <c r="L191" s="24"/>
      <c r="M191" s="331" t="s">
        <v>615</v>
      </c>
      <c r="N191" s="379"/>
      <c r="O191" s="331" t="s">
        <v>385</v>
      </c>
      <c r="P191" s="213" t="s">
        <v>352</v>
      </c>
    </row>
    <row r="192" spans="1:51" s="44" customFormat="1" ht="25.5" hidden="1" x14ac:dyDescent="0.2">
      <c r="A192" s="33" t="s">
        <v>191</v>
      </c>
      <c r="B192" s="234" t="s">
        <v>611</v>
      </c>
      <c r="C192" s="37" t="s">
        <v>612</v>
      </c>
      <c r="D192" s="37"/>
      <c r="E192" s="39" t="s">
        <v>213</v>
      </c>
      <c r="F192" s="39" t="s">
        <v>613</v>
      </c>
      <c r="G192" s="334" t="s">
        <v>614</v>
      </c>
      <c r="H192" s="348"/>
      <c r="I192" s="348"/>
      <c r="J192" s="318">
        <f t="shared" si="6"/>
        <v>0</v>
      </c>
      <c r="K192" s="24"/>
      <c r="L192" s="24"/>
      <c r="M192" s="331" t="s">
        <v>615</v>
      </c>
      <c r="N192" s="379"/>
      <c r="O192" s="331" t="s">
        <v>385</v>
      </c>
      <c r="P192" s="213" t="s">
        <v>352</v>
      </c>
    </row>
    <row r="193" spans="1:16" s="44" customFormat="1" ht="25.5" hidden="1" x14ac:dyDescent="0.2">
      <c r="A193" s="33" t="s">
        <v>192</v>
      </c>
      <c r="B193" s="234" t="s">
        <v>611</v>
      </c>
      <c r="C193" s="37" t="s">
        <v>612</v>
      </c>
      <c r="D193" s="37"/>
      <c r="E193" s="39" t="s">
        <v>213</v>
      </c>
      <c r="F193" s="39" t="s">
        <v>613</v>
      </c>
      <c r="G193" s="334" t="s">
        <v>614</v>
      </c>
      <c r="H193" s="348"/>
      <c r="I193" s="348"/>
      <c r="J193" s="318">
        <f t="shared" si="6"/>
        <v>0</v>
      </c>
      <c r="K193" s="24"/>
      <c r="L193" s="24"/>
      <c r="M193" s="331" t="s">
        <v>615</v>
      </c>
      <c r="N193" s="379"/>
      <c r="O193" s="331" t="s">
        <v>385</v>
      </c>
      <c r="P193" s="213" t="s">
        <v>352</v>
      </c>
    </row>
    <row r="194" spans="1:16" s="44" customFormat="1" ht="38.25" hidden="1" x14ac:dyDescent="0.2">
      <c r="A194" s="142" t="s">
        <v>63</v>
      </c>
      <c r="B194" s="50" t="s">
        <v>617</v>
      </c>
      <c r="C194" s="37" t="s">
        <v>618</v>
      </c>
      <c r="D194" s="37"/>
      <c r="E194" s="38" t="s">
        <v>213</v>
      </c>
      <c r="F194" s="38" t="s">
        <v>538</v>
      </c>
      <c r="G194" s="203" t="s">
        <v>619</v>
      </c>
      <c r="H194" s="163"/>
      <c r="I194" s="208" t="s">
        <v>545</v>
      </c>
      <c r="J194" s="318">
        <f t="shared" si="6"/>
        <v>0</v>
      </c>
      <c r="K194" s="24"/>
      <c r="L194" s="24"/>
      <c r="M194" s="331" t="s">
        <v>615</v>
      </c>
      <c r="N194" s="332" t="s">
        <v>557</v>
      </c>
      <c r="O194" s="331" t="s">
        <v>325</v>
      </c>
      <c r="P194" s="213" t="s">
        <v>207</v>
      </c>
    </row>
    <row r="195" spans="1:16" s="44" customFormat="1" ht="38.25" x14ac:dyDescent="0.2">
      <c r="A195" s="253" t="s">
        <v>190</v>
      </c>
      <c r="B195" s="276" t="s">
        <v>620</v>
      </c>
      <c r="C195" s="37" t="s">
        <v>621</v>
      </c>
      <c r="D195" s="37"/>
      <c r="E195" s="200" t="s">
        <v>213</v>
      </c>
      <c r="F195" s="200" t="s">
        <v>568</v>
      </c>
      <c r="G195" s="202" t="s">
        <v>622</v>
      </c>
      <c r="H195" s="356"/>
      <c r="I195" s="356"/>
      <c r="J195" s="318">
        <f t="shared" si="6"/>
        <v>0</v>
      </c>
      <c r="K195" s="24"/>
      <c r="L195" s="24"/>
      <c r="M195" s="331" t="s">
        <v>615</v>
      </c>
      <c r="N195" s="332" t="s">
        <v>557</v>
      </c>
      <c r="O195" s="331" t="s">
        <v>325</v>
      </c>
      <c r="P195" s="213" t="s">
        <v>207</v>
      </c>
    </row>
    <row r="196" spans="1:16" s="44" customFormat="1" ht="38.25" hidden="1" x14ac:dyDescent="0.2">
      <c r="A196" s="253" t="s">
        <v>191</v>
      </c>
      <c r="B196" s="276" t="s">
        <v>620</v>
      </c>
      <c r="C196" s="37" t="s">
        <v>621</v>
      </c>
      <c r="D196" s="37"/>
      <c r="E196" s="200" t="s">
        <v>213</v>
      </c>
      <c r="F196" s="200" t="s">
        <v>568</v>
      </c>
      <c r="G196" s="202" t="s">
        <v>622</v>
      </c>
      <c r="H196" s="356"/>
      <c r="I196" s="356"/>
      <c r="J196" s="318">
        <f t="shared" si="6"/>
        <v>0</v>
      </c>
      <c r="K196" s="24"/>
      <c r="L196" s="24"/>
      <c r="M196" s="331" t="s">
        <v>615</v>
      </c>
      <c r="N196" s="332" t="s">
        <v>557</v>
      </c>
      <c r="O196" s="331" t="s">
        <v>325</v>
      </c>
      <c r="P196" s="213" t="s">
        <v>207</v>
      </c>
    </row>
    <row r="197" spans="1:16" s="44" customFormat="1" ht="38.25" hidden="1" x14ac:dyDescent="0.2">
      <c r="A197" s="253" t="s">
        <v>192</v>
      </c>
      <c r="B197" s="276" t="s">
        <v>620</v>
      </c>
      <c r="C197" s="37" t="s">
        <v>621</v>
      </c>
      <c r="D197" s="37"/>
      <c r="E197" s="200" t="s">
        <v>213</v>
      </c>
      <c r="F197" s="200" t="s">
        <v>568</v>
      </c>
      <c r="G197" s="202" t="s">
        <v>622</v>
      </c>
      <c r="H197" s="356"/>
      <c r="I197" s="356"/>
      <c r="J197" s="318">
        <f t="shared" si="6"/>
        <v>0</v>
      </c>
      <c r="K197" s="24"/>
      <c r="L197" s="24"/>
      <c r="M197" s="331" t="s">
        <v>615</v>
      </c>
      <c r="N197" s="332" t="s">
        <v>557</v>
      </c>
      <c r="O197" s="331" t="s">
        <v>325</v>
      </c>
      <c r="P197" s="213" t="s">
        <v>207</v>
      </c>
    </row>
    <row r="198" spans="1:16" s="44" customFormat="1" ht="38.25" hidden="1" x14ac:dyDescent="0.2">
      <c r="A198" s="142" t="s">
        <v>63</v>
      </c>
      <c r="B198" s="50" t="s">
        <v>624</v>
      </c>
      <c r="C198" s="37" t="s">
        <v>618</v>
      </c>
      <c r="D198" s="37"/>
      <c r="E198" s="38" t="s">
        <v>213</v>
      </c>
      <c r="F198" s="38" t="s">
        <v>538</v>
      </c>
      <c r="G198" s="203" t="s">
        <v>625</v>
      </c>
      <c r="H198" s="163"/>
      <c r="I198" s="208" t="s">
        <v>545</v>
      </c>
      <c r="J198" s="318">
        <f t="shared" si="6"/>
        <v>0</v>
      </c>
      <c r="K198" s="24"/>
      <c r="L198" s="24"/>
      <c r="M198" s="331" t="s">
        <v>615</v>
      </c>
      <c r="N198" s="332" t="s">
        <v>744</v>
      </c>
      <c r="O198" s="331" t="s">
        <v>385</v>
      </c>
      <c r="P198" s="213" t="s">
        <v>352</v>
      </c>
    </row>
    <row r="199" spans="1:16" s="44" customFormat="1" ht="38.25" x14ac:dyDescent="0.2">
      <c r="A199" s="33" t="s">
        <v>190</v>
      </c>
      <c r="B199" s="234" t="s">
        <v>626</v>
      </c>
      <c r="C199" s="37" t="s">
        <v>627</v>
      </c>
      <c r="D199" s="37"/>
      <c r="E199" s="200" t="s">
        <v>213</v>
      </c>
      <c r="F199" s="346" t="s">
        <v>559</v>
      </c>
      <c r="G199" s="199" t="s">
        <v>628</v>
      </c>
      <c r="H199" s="348"/>
      <c r="I199" s="348"/>
      <c r="J199" s="318">
        <f t="shared" si="6"/>
        <v>0</v>
      </c>
      <c r="K199" s="24"/>
      <c r="L199" s="24"/>
      <c r="M199" s="331" t="s">
        <v>615</v>
      </c>
      <c r="N199" s="332" t="s">
        <v>744</v>
      </c>
      <c r="O199" s="331" t="s">
        <v>385</v>
      </c>
      <c r="P199" s="213" t="s">
        <v>352</v>
      </c>
    </row>
    <row r="200" spans="1:16" s="44" customFormat="1" ht="38.25" hidden="1" x14ac:dyDescent="0.2">
      <c r="A200" s="33" t="s">
        <v>191</v>
      </c>
      <c r="B200" s="234" t="s">
        <v>626</v>
      </c>
      <c r="C200" s="37" t="s">
        <v>627</v>
      </c>
      <c r="D200" s="37"/>
      <c r="E200" s="200" t="s">
        <v>213</v>
      </c>
      <c r="F200" s="346" t="s">
        <v>559</v>
      </c>
      <c r="G200" s="199" t="s">
        <v>628</v>
      </c>
      <c r="H200" s="348"/>
      <c r="I200" s="348"/>
      <c r="J200" s="318">
        <f t="shared" si="6"/>
        <v>0</v>
      </c>
      <c r="K200" s="24"/>
      <c r="L200" s="24"/>
      <c r="M200" s="331" t="s">
        <v>615</v>
      </c>
      <c r="N200" s="332" t="s">
        <v>744</v>
      </c>
      <c r="O200" s="331" t="s">
        <v>385</v>
      </c>
      <c r="P200" s="213" t="s">
        <v>352</v>
      </c>
    </row>
    <row r="201" spans="1:16" s="44" customFormat="1" ht="38.25" hidden="1" x14ac:dyDescent="0.2">
      <c r="A201" s="33" t="s">
        <v>192</v>
      </c>
      <c r="B201" s="234" t="s">
        <v>626</v>
      </c>
      <c r="C201" s="37" t="s">
        <v>627</v>
      </c>
      <c r="D201" s="37"/>
      <c r="E201" s="200" t="s">
        <v>213</v>
      </c>
      <c r="F201" s="346" t="s">
        <v>559</v>
      </c>
      <c r="G201" s="199" t="s">
        <v>628</v>
      </c>
      <c r="H201" s="348"/>
      <c r="I201" s="348"/>
      <c r="J201" s="318">
        <f t="shared" si="6"/>
        <v>0</v>
      </c>
      <c r="K201" s="24"/>
      <c r="L201" s="24"/>
      <c r="M201" s="331" t="s">
        <v>615</v>
      </c>
      <c r="N201" s="332" t="s">
        <v>744</v>
      </c>
      <c r="O201" s="331" t="s">
        <v>385</v>
      </c>
      <c r="P201" s="213" t="s">
        <v>352</v>
      </c>
    </row>
    <row r="202" spans="1:16" s="44" customFormat="1" hidden="1" x14ac:dyDescent="0.2">
      <c r="A202" s="142" t="s">
        <v>63</v>
      </c>
      <c r="B202" s="314" t="s">
        <v>636</v>
      </c>
      <c r="C202" s="315" t="s">
        <v>71</v>
      </c>
      <c r="D202" s="315"/>
      <c r="E202" s="149" t="s">
        <v>199</v>
      </c>
      <c r="F202" s="150" t="s">
        <v>328</v>
      </c>
      <c r="G202" s="380" t="s">
        <v>637</v>
      </c>
      <c r="H202" s="235"/>
      <c r="I202" s="218" t="s">
        <v>545</v>
      </c>
      <c r="J202" s="375"/>
      <c r="K202" s="24"/>
      <c r="L202" s="319">
        <f>(COUNTA($G$210:$G$253)-COUNTIF($H$210:$H$253,"NA")-COUNTIF($H$210:$H$253,""))+(COUNTA($G$258:$G$285)-COUNTIF($H$258:$H$285,"NA")-COUNTIF($H$258:$H$285,""))</f>
        <v>-5</v>
      </c>
      <c r="M202" s="320"/>
      <c r="N202" s="320"/>
      <c r="O202" s="322"/>
      <c r="P202" s="323"/>
    </row>
    <row r="203" spans="1:16" s="44" customFormat="1" x14ac:dyDescent="0.2">
      <c r="A203" s="33" t="s">
        <v>190</v>
      </c>
      <c r="B203" s="381" t="s">
        <v>745</v>
      </c>
      <c r="C203" s="381" t="s">
        <v>746</v>
      </c>
      <c r="D203" s="381"/>
      <c r="E203" s="381"/>
      <c r="F203" s="382"/>
      <c r="G203" s="383"/>
      <c r="H203" s="383"/>
      <c r="I203" s="383"/>
      <c r="J203" s="375"/>
      <c r="K203" s="24"/>
      <c r="L203" s="319">
        <f>(COUNTA($G$210:$G$253)-COUNTIF($H$210:$H$253,"NA")-COUNTIF($H$210:$H$253,""))+(COUNTA($G$258:$G$285)-COUNTIF($H$258:$H$285,"NA")-COUNTIF($H$258:$H$285,""))</f>
        <v>-5</v>
      </c>
      <c r="M203" s="320"/>
      <c r="N203" s="320"/>
      <c r="O203" s="322"/>
      <c r="P203" s="323"/>
    </row>
    <row r="204" spans="1:16" s="44" customFormat="1" hidden="1" x14ac:dyDescent="0.2">
      <c r="A204" s="33" t="s">
        <v>191</v>
      </c>
      <c r="B204" s="381" t="s">
        <v>745</v>
      </c>
      <c r="C204" s="381" t="s">
        <v>746</v>
      </c>
      <c r="D204" s="381"/>
      <c r="E204" s="381"/>
      <c r="F204" s="382"/>
      <c r="G204" s="383"/>
      <c r="H204" s="383"/>
      <c r="I204" s="383"/>
      <c r="J204" s="375"/>
      <c r="K204" s="24"/>
      <c r="L204" s="319">
        <f>(COUNTA($G$210:$G$253)-COUNTIF($H$210:$H$253,"NA")-COUNTIF($H$210:$H$253,""))+(COUNTA($G$258:$G$285)-COUNTIF($H$258:$H$285,"NA")-COUNTIF($H$258:$H$285,""))</f>
        <v>-5</v>
      </c>
      <c r="M204" s="320"/>
      <c r="N204" s="320"/>
      <c r="O204" s="322"/>
      <c r="P204" s="323"/>
    </row>
    <row r="205" spans="1:16" s="44" customFormat="1" hidden="1" x14ac:dyDescent="0.2">
      <c r="A205" s="33" t="s">
        <v>192</v>
      </c>
      <c r="B205" s="381" t="s">
        <v>745</v>
      </c>
      <c r="C205" s="381" t="s">
        <v>746</v>
      </c>
      <c r="D205" s="381"/>
      <c r="E205" s="381"/>
      <c r="F205" s="382"/>
      <c r="G205" s="383"/>
      <c r="H205" s="383"/>
      <c r="I205" s="383"/>
      <c r="J205" s="375"/>
      <c r="K205" s="24"/>
      <c r="L205" s="319">
        <f>(COUNTA($G$210:$G$253)-COUNTIF($H$210:$H$253,"NA")-COUNTIF($H$210:$H$253,""))+(COUNTA($G$258:$G$285)-COUNTIF($H$258:$H$285,"NA")-COUNTIF($H$258:$H$285,""))</f>
        <v>-5</v>
      </c>
      <c r="M205" s="320"/>
      <c r="N205" s="320"/>
      <c r="O205" s="322"/>
      <c r="P205" s="323"/>
    </row>
    <row r="206" spans="1:16" s="44" customFormat="1" ht="76.5" hidden="1" x14ac:dyDescent="0.2">
      <c r="A206" s="142" t="s">
        <v>63</v>
      </c>
      <c r="B206" s="314" t="s">
        <v>641</v>
      </c>
      <c r="C206" s="315" t="s">
        <v>72</v>
      </c>
      <c r="D206" s="315"/>
      <c r="E206" s="149" t="s">
        <v>199</v>
      </c>
      <c r="F206" s="159" t="s">
        <v>591</v>
      </c>
      <c r="G206" s="380" t="s">
        <v>642</v>
      </c>
      <c r="H206" s="235"/>
      <c r="I206" s="218" t="s">
        <v>545</v>
      </c>
      <c r="J206" s="375"/>
      <c r="K206" s="319">
        <f>(COUNTA($G$210:$G$253)-COUNTIF($H$210:$H$253,"NA")-COUNTIF($H$210:$H$253,""))</f>
        <v>-1</v>
      </c>
      <c r="L206" s="24"/>
      <c r="M206" s="327"/>
      <c r="N206" s="327"/>
      <c r="O206" s="329"/>
      <c r="P206" s="330"/>
    </row>
    <row r="207" spans="1:16" s="44" customFormat="1" x14ac:dyDescent="0.2">
      <c r="A207" s="33" t="s">
        <v>190</v>
      </c>
      <c r="B207" s="376" t="s">
        <v>422</v>
      </c>
      <c r="C207" s="376" t="s">
        <v>747</v>
      </c>
      <c r="D207" s="376"/>
      <c r="E207" s="376"/>
      <c r="F207" s="377"/>
      <c r="G207" s="378"/>
      <c r="H207" s="378"/>
      <c r="I207" s="378"/>
      <c r="J207" s="375"/>
      <c r="K207" s="319">
        <f>(COUNTA($G$210:$G$253)-COUNTIF($H$210:$H$253,"NA")-COUNTIF($H$210:$H$253,""))</f>
        <v>-1</v>
      </c>
      <c r="L207" s="24"/>
      <c r="M207" s="327"/>
      <c r="N207" s="327"/>
      <c r="O207" s="329"/>
      <c r="P207" s="330" t="e">
        <v>#N/A</v>
      </c>
    </row>
    <row r="208" spans="1:16" s="44" customFormat="1" hidden="1" x14ac:dyDescent="0.2">
      <c r="A208" s="33" t="s">
        <v>191</v>
      </c>
      <c r="B208" s="376" t="s">
        <v>422</v>
      </c>
      <c r="C208" s="376" t="s">
        <v>747</v>
      </c>
      <c r="D208" s="376"/>
      <c r="E208" s="376"/>
      <c r="F208" s="377"/>
      <c r="G208" s="378"/>
      <c r="H208" s="378"/>
      <c r="I208" s="378"/>
      <c r="J208" s="375"/>
      <c r="K208" s="319">
        <f>(COUNTA($G$210:$G$253)-COUNTIF($H$210:$H$253,"NA")-COUNTIF($H$210:$H$253,""))</f>
        <v>-1</v>
      </c>
      <c r="L208" s="24"/>
      <c r="M208" s="327"/>
      <c r="N208" s="327"/>
      <c r="O208" s="329"/>
      <c r="P208" s="330" t="e">
        <v>#N/A</v>
      </c>
    </row>
    <row r="209" spans="1:16" s="44" customFormat="1" hidden="1" x14ac:dyDescent="0.2">
      <c r="A209" s="33" t="s">
        <v>192</v>
      </c>
      <c r="B209" s="376" t="s">
        <v>422</v>
      </c>
      <c r="C209" s="376" t="s">
        <v>747</v>
      </c>
      <c r="D209" s="376"/>
      <c r="E209" s="376"/>
      <c r="F209" s="377"/>
      <c r="G209" s="378"/>
      <c r="H209" s="378"/>
      <c r="I209" s="378"/>
      <c r="J209" s="375"/>
      <c r="K209" s="319">
        <f>(COUNTA($G$210:$G$253)-COUNTIF($H$210:$H$253,"NA")-COUNTIF($H$210:$H$253,""))</f>
        <v>-1</v>
      </c>
      <c r="L209" s="24"/>
      <c r="M209" s="327"/>
      <c r="N209" s="327"/>
      <c r="O209" s="329"/>
      <c r="P209" s="330" t="e">
        <v>#N/A</v>
      </c>
    </row>
    <row r="210" spans="1:16" s="44" customFormat="1" ht="25.5" hidden="1" x14ac:dyDescent="0.2">
      <c r="A210" s="142" t="s">
        <v>63</v>
      </c>
      <c r="B210" s="50" t="s">
        <v>646</v>
      </c>
      <c r="C210" s="37" t="s">
        <v>70</v>
      </c>
      <c r="D210" s="37"/>
      <c r="E210" s="38" t="s">
        <v>199</v>
      </c>
      <c r="F210" s="184" t="s">
        <v>328</v>
      </c>
      <c r="G210" s="334" t="s">
        <v>647</v>
      </c>
      <c r="H210" s="163"/>
      <c r="I210" s="208" t="s">
        <v>545</v>
      </c>
      <c r="J210" s="318">
        <f t="shared" ref="J210:J253" si="7">IF(H210="Oui",1,IF(H210="Non",0,IF(H210="en grande partie",0.75,IF(H210="Partiellement",0.25,0))))</f>
        <v>0</v>
      </c>
      <c r="K210" s="24"/>
      <c r="L210" s="24"/>
      <c r="M210" s="331" t="s">
        <v>615</v>
      </c>
      <c r="N210" s="350" t="s">
        <v>675</v>
      </c>
      <c r="O210" s="331" t="s">
        <v>748</v>
      </c>
      <c r="P210" s="213" t="s">
        <v>207</v>
      </c>
    </row>
    <row r="211" spans="1:16" s="44" customFormat="1" ht="76.5" x14ac:dyDescent="0.2">
      <c r="A211" s="253" t="s">
        <v>190</v>
      </c>
      <c r="B211" s="276" t="s">
        <v>719</v>
      </c>
      <c r="C211" s="357" t="s">
        <v>720</v>
      </c>
      <c r="D211" s="357"/>
      <c r="E211" s="200" t="s">
        <v>213</v>
      </c>
      <c r="F211" s="200" t="s">
        <v>591</v>
      </c>
      <c r="G211" s="201" t="s">
        <v>721</v>
      </c>
      <c r="H211" s="356"/>
      <c r="I211" s="356"/>
      <c r="J211" s="318">
        <f t="shared" si="7"/>
        <v>0</v>
      </c>
      <c r="K211" s="24"/>
      <c r="L211" s="24"/>
      <c r="M211" s="331" t="s">
        <v>615</v>
      </c>
      <c r="N211" s="350" t="s">
        <v>675</v>
      </c>
      <c r="O211" s="331" t="s">
        <v>748</v>
      </c>
      <c r="P211" s="213" t="s">
        <v>207</v>
      </c>
    </row>
    <row r="212" spans="1:16" s="44" customFormat="1" ht="76.5" hidden="1" x14ac:dyDescent="0.2">
      <c r="A212" s="253" t="s">
        <v>191</v>
      </c>
      <c r="B212" s="276" t="s">
        <v>719</v>
      </c>
      <c r="C212" s="357" t="s">
        <v>720</v>
      </c>
      <c r="D212" s="357"/>
      <c r="E212" s="200" t="s">
        <v>213</v>
      </c>
      <c r="F212" s="200" t="s">
        <v>591</v>
      </c>
      <c r="G212" s="201" t="s">
        <v>721</v>
      </c>
      <c r="H212" s="356"/>
      <c r="I212" s="356"/>
      <c r="J212" s="318">
        <f t="shared" si="7"/>
        <v>0</v>
      </c>
      <c r="K212" s="24"/>
      <c r="L212" s="24"/>
      <c r="M212" s="331" t="s">
        <v>615</v>
      </c>
      <c r="N212" s="350" t="s">
        <v>675</v>
      </c>
      <c r="O212" s="331" t="s">
        <v>748</v>
      </c>
      <c r="P212" s="213" t="s">
        <v>207</v>
      </c>
    </row>
    <row r="213" spans="1:16" s="44" customFormat="1" ht="76.5" hidden="1" x14ac:dyDescent="0.2">
      <c r="A213" s="253" t="s">
        <v>192</v>
      </c>
      <c r="B213" s="276" t="s">
        <v>719</v>
      </c>
      <c r="C213" s="357" t="s">
        <v>720</v>
      </c>
      <c r="D213" s="357"/>
      <c r="E213" s="200" t="s">
        <v>213</v>
      </c>
      <c r="F213" s="200" t="s">
        <v>591</v>
      </c>
      <c r="G213" s="201" t="s">
        <v>721</v>
      </c>
      <c r="H213" s="356"/>
      <c r="I213" s="356"/>
      <c r="J213" s="318">
        <f t="shared" si="7"/>
        <v>0</v>
      </c>
      <c r="K213" s="24"/>
      <c r="L213" s="24"/>
      <c r="M213" s="331" t="s">
        <v>615</v>
      </c>
      <c r="N213" s="350" t="s">
        <v>675</v>
      </c>
      <c r="O213" s="331" t="s">
        <v>748</v>
      </c>
      <c r="P213" s="213" t="s">
        <v>207</v>
      </c>
    </row>
    <row r="214" spans="1:16" s="44" customFormat="1" ht="38.25" hidden="1" x14ac:dyDescent="0.2">
      <c r="A214" s="142" t="s">
        <v>63</v>
      </c>
      <c r="B214" s="50" t="s">
        <v>651</v>
      </c>
      <c r="C214" s="37" t="s">
        <v>74</v>
      </c>
      <c r="D214" s="37"/>
      <c r="E214" s="38" t="s">
        <v>199</v>
      </c>
      <c r="F214" s="38" t="s">
        <v>538</v>
      </c>
      <c r="G214" s="334" t="s">
        <v>652</v>
      </c>
      <c r="H214" s="163"/>
      <c r="I214" s="208" t="s">
        <v>545</v>
      </c>
      <c r="J214" s="318">
        <f t="shared" si="7"/>
        <v>0</v>
      </c>
      <c r="K214" s="24"/>
      <c r="L214" s="24"/>
      <c r="M214" s="331" t="s">
        <v>615</v>
      </c>
      <c r="N214" s="379"/>
      <c r="O214" s="331" t="s">
        <v>748</v>
      </c>
      <c r="P214" s="213" t="s">
        <v>207</v>
      </c>
    </row>
    <row r="215" spans="1:16" s="44" customFormat="1" ht="38.25" x14ac:dyDescent="0.2">
      <c r="A215" s="253" t="s">
        <v>190</v>
      </c>
      <c r="B215" s="276" t="s">
        <v>722</v>
      </c>
      <c r="C215" s="357" t="s">
        <v>723</v>
      </c>
      <c r="D215" s="357"/>
      <c r="E215" s="200" t="s">
        <v>199</v>
      </c>
      <c r="F215" s="200" t="s">
        <v>724</v>
      </c>
      <c r="G215" s="258" t="s">
        <v>725</v>
      </c>
      <c r="H215" s="356"/>
      <c r="I215" s="356"/>
      <c r="J215" s="318">
        <f t="shared" si="7"/>
        <v>0</v>
      </c>
      <c r="K215" s="24"/>
      <c r="L215" s="24"/>
      <c r="M215" s="331" t="s">
        <v>615</v>
      </c>
      <c r="N215" s="379"/>
      <c r="O215" s="331" t="s">
        <v>748</v>
      </c>
      <c r="P215" s="213" t="s">
        <v>207</v>
      </c>
    </row>
    <row r="216" spans="1:16" s="44" customFormat="1" ht="38.25" hidden="1" x14ac:dyDescent="0.2">
      <c r="A216" s="253" t="s">
        <v>191</v>
      </c>
      <c r="B216" s="276" t="s">
        <v>722</v>
      </c>
      <c r="C216" s="357" t="s">
        <v>723</v>
      </c>
      <c r="D216" s="357"/>
      <c r="E216" s="200" t="s">
        <v>199</v>
      </c>
      <c r="F216" s="200" t="s">
        <v>724</v>
      </c>
      <c r="G216" s="258" t="s">
        <v>725</v>
      </c>
      <c r="H216" s="356"/>
      <c r="I216" s="356"/>
      <c r="J216" s="318">
        <f t="shared" si="7"/>
        <v>0</v>
      </c>
      <c r="K216" s="24"/>
      <c r="L216" s="24"/>
      <c r="M216" s="331" t="s">
        <v>615</v>
      </c>
      <c r="N216" s="379"/>
      <c r="O216" s="331" t="s">
        <v>748</v>
      </c>
      <c r="P216" s="213" t="s">
        <v>207</v>
      </c>
    </row>
    <row r="217" spans="1:16" s="44" customFormat="1" ht="38.25" hidden="1" x14ac:dyDescent="0.2">
      <c r="A217" s="253" t="s">
        <v>192</v>
      </c>
      <c r="B217" s="276" t="s">
        <v>722</v>
      </c>
      <c r="C217" s="357" t="s">
        <v>723</v>
      </c>
      <c r="D217" s="357"/>
      <c r="E217" s="200" t="s">
        <v>199</v>
      </c>
      <c r="F217" s="200" t="s">
        <v>724</v>
      </c>
      <c r="G217" s="258" t="s">
        <v>725</v>
      </c>
      <c r="H217" s="356"/>
      <c r="I217" s="356"/>
      <c r="J217" s="318">
        <f t="shared" si="7"/>
        <v>0</v>
      </c>
      <c r="K217" s="24"/>
      <c r="L217" s="24"/>
      <c r="M217" s="331" t="s">
        <v>615</v>
      </c>
      <c r="N217" s="379"/>
      <c r="O217" s="331" t="s">
        <v>748</v>
      </c>
      <c r="P217" s="213" t="s">
        <v>207</v>
      </c>
    </row>
    <row r="218" spans="1:16" s="44" customFormat="1" ht="38.25" hidden="1" x14ac:dyDescent="0.2">
      <c r="A218" s="142" t="s">
        <v>63</v>
      </c>
      <c r="B218" s="50" t="s">
        <v>660</v>
      </c>
      <c r="C218" s="37" t="s">
        <v>77</v>
      </c>
      <c r="D218" s="37"/>
      <c r="E218" s="38" t="s">
        <v>199</v>
      </c>
      <c r="F218" s="38" t="s">
        <v>538</v>
      </c>
      <c r="G218" s="334" t="s">
        <v>661</v>
      </c>
      <c r="H218" s="163"/>
      <c r="I218" s="208" t="s">
        <v>749</v>
      </c>
      <c r="J218" s="318">
        <f t="shared" si="7"/>
        <v>0</v>
      </c>
      <c r="K218" s="24"/>
      <c r="L218" s="24"/>
      <c r="M218" s="331" t="s">
        <v>615</v>
      </c>
      <c r="N218" s="379"/>
      <c r="O218" s="331" t="s">
        <v>385</v>
      </c>
      <c r="P218" s="213" t="s">
        <v>352</v>
      </c>
    </row>
    <row r="219" spans="1:16" s="44" customFormat="1" ht="76.5" x14ac:dyDescent="0.2">
      <c r="A219" s="253" t="s">
        <v>190</v>
      </c>
      <c r="B219" s="276" t="s">
        <v>632</v>
      </c>
      <c r="C219" s="357" t="s">
        <v>633</v>
      </c>
      <c r="D219" s="357"/>
      <c r="E219" s="200" t="s">
        <v>199</v>
      </c>
      <c r="F219" s="200" t="s">
        <v>591</v>
      </c>
      <c r="G219" s="258" t="s">
        <v>634</v>
      </c>
      <c r="H219" s="356"/>
      <c r="I219" s="356"/>
      <c r="J219" s="318">
        <f t="shared" si="7"/>
        <v>0</v>
      </c>
      <c r="K219" s="24"/>
      <c r="L219" s="24"/>
      <c r="M219" s="331" t="s">
        <v>615</v>
      </c>
      <c r="N219" s="379"/>
      <c r="O219" s="331" t="s">
        <v>385</v>
      </c>
      <c r="P219" s="213" t="s">
        <v>352</v>
      </c>
    </row>
    <row r="220" spans="1:16" s="44" customFormat="1" ht="76.5" hidden="1" x14ac:dyDescent="0.2">
      <c r="A220" s="253" t="s">
        <v>191</v>
      </c>
      <c r="B220" s="276" t="s">
        <v>632</v>
      </c>
      <c r="C220" s="357" t="s">
        <v>633</v>
      </c>
      <c r="D220" s="357"/>
      <c r="E220" s="200" t="s">
        <v>199</v>
      </c>
      <c r="F220" s="200" t="s">
        <v>591</v>
      </c>
      <c r="G220" s="258" t="s">
        <v>634</v>
      </c>
      <c r="H220" s="356"/>
      <c r="I220" s="356"/>
      <c r="J220" s="318">
        <f t="shared" si="7"/>
        <v>0</v>
      </c>
      <c r="K220" s="24"/>
      <c r="L220" s="24"/>
      <c r="M220" s="331" t="s">
        <v>615</v>
      </c>
      <c r="N220" s="379"/>
      <c r="O220" s="331" t="s">
        <v>385</v>
      </c>
      <c r="P220" s="213" t="s">
        <v>352</v>
      </c>
    </row>
    <row r="221" spans="1:16" s="44" customFormat="1" ht="76.5" hidden="1" x14ac:dyDescent="0.2">
      <c r="A221" s="253" t="s">
        <v>192</v>
      </c>
      <c r="B221" s="276" t="s">
        <v>632</v>
      </c>
      <c r="C221" s="357" t="s">
        <v>633</v>
      </c>
      <c r="D221" s="357"/>
      <c r="E221" s="200" t="s">
        <v>199</v>
      </c>
      <c r="F221" s="200" t="s">
        <v>591</v>
      </c>
      <c r="G221" s="258" t="s">
        <v>634</v>
      </c>
      <c r="H221" s="356"/>
      <c r="I221" s="356"/>
      <c r="J221" s="318">
        <f t="shared" si="7"/>
        <v>0</v>
      </c>
      <c r="K221" s="24"/>
      <c r="L221" s="24"/>
      <c r="M221" s="331" t="s">
        <v>615</v>
      </c>
      <c r="N221" s="379"/>
      <c r="O221" s="331" t="s">
        <v>385</v>
      </c>
      <c r="P221" s="213" t="s">
        <v>352</v>
      </c>
    </row>
    <row r="222" spans="1:16" s="44" customFormat="1" ht="25.5" hidden="1" x14ac:dyDescent="0.2">
      <c r="A222" s="142" t="s">
        <v>63</v>
      </c>
      <c r="B222" s="50" t="s">
        <v>665</v>
      </c>
      <c r="C222" s="37" t="s">
        <v>78</v>
      </c>
      <c r="D222" s="37"/>
      <c r="E222" s="38" t="s">
        <v>199</v>
      </c>
      <c r="F222" s="38" t="s">
        <v>328</v>
      </c>
      <c r="G222" s="203" t="s">
        <v>666</v>
      </c>
      <c r="H222" s="163"/>
      <c r="I222" s="208" t="s">
        <v>749</v>
      </c>
      <c r="J222" s="318">
        <f t="shared" si="7"/>
        <v>0</v>
      </c>
      <c r="K222" s="24"/>
      <c r="L222" s="24"/>
      <c r="M222" s="331" t="s">
        <v>615</v>
      </c>
      <c r="N222" s="379"/>
      <c r="O222" s="331" t="s">
        <v>385</v>
      </c>
      <c r="P222" s="213" t="s">
        <v>352</v>
      </c>
    </row>
    <row r="223" spans="1:16" s="44" customFormat="1" ht="25.5" x14ac:dyDescent="0.2">
      <c r="A223" s="253" t="s">
        <v>190</v>
      </c>
      <c r="B223" s="276" t="s">
        <v>726</v>
      </c>
      <c r="C223" s="357" t="s">
        <v>727</v>
      </c>
      <c r="D223" s="357"/>
      <c r="E223" s="200" t="s">
        <v>199</v>
      </c>
      <c r="F223" s="356" t="s">
        <v>559</v>
      </c>
      <c r="G223" s="202" t="s">
        <v>728</v>
      </c>
      <c r="H223" s="356"/>
      <c r="I223" s="356"/>
      <c r="J223" s="318">
        <f t="shared" si="7"/>
        <v>0</v>
      </c>
      <c r="K223" s="24"/>
      <c r="L223" s="24"/>
      <c r="M223" s="331" t="s">
        <v>615</v>
      </c>
      <c r="N223" s="379"/>
      <c r="O223" s="331" t="s">
        <v>385</v>
      </c>
      <c r="P223" s="213" t="s">
        <v>352</v>
      </c>
    </row>
    <row r="224" spans="1:16" s="44" customFormat="1" ht="25.5" hidden="1" x14ac:dyDescent="0.2">
      <c r="A224" s="253" t="s">
        <v>191</v>
      </c>
      <c r="B224" s="276" t="s">
        <v>726</v>
      </c>
      <c r="C224" s="357" t="s">
        <v>727</v>
      </c>
      <c r="D224" s="357"/>
      <c r="E224" s="200" t="s">
        <v>199</v>
      </c>
      <c r="F224" s="356" t="s">
        <v>559</v>
      </c>
      <c r="G224" s="202" t="s">
        <v>728</v>
      </c>
      <c r="H224" s="356"/>
      <c r="I224" s="356"/>
      <c r="J224" s="318">
        <f t="shared" si="7"/>
        <v>0</v>
      </c>
      <c r="K224" s="24"/>
      <c r="L224" s="24"/>
      <c r="M224" s="331" t="s">
        <v>615</v>
      </c>
      <c r="N224" s="379"/>
      <c r="O224" s="331" t="s">
        <v>385</v>
      </c>
      <c r="P224" s="213" t="s">
        <v>352</v>
      </c>
    </row>
    <row r="225" spans="1:16" s="44" customFormat="1" ht="25.5" hidden="1" x14ac:dyDescent="0.2">
      <c r="A225" s="253" t="s">
        <v>192</v>
      </c>
      <c r="B225" s="276" t="s">
        <v>726</v>
      </c>
      <c r="C225" s="357" t="s">
        <v>727</v>
      </c>
      <c r="D225" s="357"/>
      <c r="E225" s="200" t="s">
        <v>199</v>
      </c>
      <c r="F225" s="356" t="s">
        <v>559</v>
      </c>
      <c r="G225" s="202" t="s">
        <v>728</v>
      </c>
      <c r="H225" s="356"/>
      <c r="I225" s="356"/>
      <c r="J225" s="318">
        <f t="shared" si="7"/>
        <v>0</v>
      </c>
      <c r="K225" s="24"/>
      <c r="L225" s="24"/>
      <c r="M225" s="331" t="s">
        <v>615</v>
      </c>
      <c r="N225" s="379"/>
      <c r="O225" s="331" t="s">
        <v>385</v>
      </c>
      <c r="P225" s="213" t="s">
        <v>352</v>
      </c>
    </row>
    <row r="226" spans="1:16" s="44" customFormat="1" ht="25.5" hidden="1" x14ac:dyDescent="0.2">
      <c r="A226" s="142" t="s">
        <v>63</v>
      </c>
      <c r="B226" s="50" t="s">
        <v>670</v>
      </c>
      <c r="C226" s="37" t="s">
        <v>76</v>
      </c>
      <c r="D226" s="37"/>
      <c r="E226" s="38" t="s">
        <v>199</v>
      </c>
      <c r="F226" s="38" t="s">
        <v>328</v>
      </c>
      <c r="G226" s="207" t="s">
        <v>671</v>
      </c>
      <c r="H226" s="163"/>
      <c r="I226" s="208"/>
      <c r="J226" s="318">
        <f t="shared" si="7"/>
        <v>0</v>
      </c>
      <c r="K226" s="24"/>
      <c r="L226" s="24"/>
      <c r="M226" s="331" t="s">
        <v>615</v>
      </c>
      <c r="N226" s="379"/>
      <c r="O226" s="331" t="s">
        <v>385</v>
      </c>
      <c r="P226" s="213" t="s">
        <v>352</v>
      </c>
    </row>
    <row r="227" spans="1:16" s="44" customFormat="1" ht="89.25" x14ac:dyDescent="0.2">
      <c r="A227" s="253" t="s">
        <v>190</v>
      </c>
      <c r="B227" s="276" t="s">
        <v>638</v>
      </c>
      <c r="C227" s="357" t="s">
        <v>639</v>
      </c>
      <c r="D227" s="357"/>
      <c r="E227" s="200" t="s">
        <v>199</v>
      </c>
      <c r="F227" s="356" t="s">
        <v>559</v>
      </c>
      <c r="G227" s="202" t="s">
        <v>640</v>
      </c>
      <c r="H227" s="356"/>
      <c r="I227" s="356"/>
      <c r="J227" s="318">
        <f t="shared" si="7"/>
        <v>0</v>
      </c>
      <c r="K227" s="24"/>
      <c r="L227" s="24"/>
      <c r="M227" s="331" t="s">
        <v>615</v>
      </c>
      <c r="N227" s="379"/>
      <c r="O227" s="331" t="s">
        <v>385</v>
      </c>
      <c r="P227" s="213" t="s">
        <v>352</v>
      </c>
    </row>
    <row r="228" spans="1:16" s="44" customFormat="1" ht="89.25" hidden="1" x14ac:dyDescent="0.2">
      <c r="A228" s="253" t="s">
        <v>191</v>
      </c>
      <c r="B228" s="276" t="s">
        <v>638</v>
      </c>
      <c r="C228" s="357" t="s">
        <v>639</v>
      </c>
      <c r="D228" s="357"/>
      <c r="E228" s="200" t="s">
        <v>199</v>
      </c>
      <c r="F228" s="356" t="s">
        <v>559</v>
      </c>
      <c r="G228" s="202" t="s">
        <v>640</v>
      </c>
      <c r="H228" s="356"/>
      <c r="I228" s="356"/>
      <c r="J228" s="318">
        <f t="shared" si="7"/>
        <v>0</v>
      </c>
      <c r="K228" s="24"/>
      <c r="L228" s="24"/>
      <c r="M228" s="331" t="s">
        <v>615</v>
      </c>
      <c r="N228" s="379"/>
      <c r="O228" s="331" t="s">
        <v>385</v>
      </c>
      <c r="P228" s="213" t="s">
        <v>352</v>
      </c>
    </row>
    <row r="229" spans="1:16" s="44" customFormat="1" ht="89.25" hidden="1" x14ac:dyDescent="0.2">
      <c r="A229" s="253" t="s">
        <v>192</v>
      </c>
      <c r="B229" s="276" t="s">
        <v>638</v>
      </c>
      <c r="C229" s="357" t="s">
        <v>639</v>
      </c>
      <c r="D229" s="357"/>
      <c r="E229" s="200" t="s">
        <v>199</v>
      </c>
      <c r="F229" s="356" t="s">
        <v>559</v>
      </c>
      <c r="G229" s="202" t="s">
        <v>640</v>
      </c>
      <c r="H229" s="356"/>
      <c r="I229" s="356"/>
      <c r="J229" s="318">
        <f t="shared" si="7"/>
        <v>0</v>
      </c>
      <c r="K229" s="24"/>
      <c r="L229" s="24"/>
      <c r="M229" s="331" t="s">
        <v>615</v>
      </c>
      <c r="N229" s="379"/>
      <c r="O229" s="331" t="s">
        <v>385</v>
      </c>
      <c r="P229" s="213" t="s">
        <v>352</v>
      </c>
    </row>
    <row r="230" spans="1:16" s="44" customFormat="1" ht="102" hidden="1" x14ac:dyDescent="0.2">
      <c r="A230" s="142" t="s">
        <v>63</v>
      </c>
      <c r="B230" s="50" t="s">
        <v>688</v>
      </c>
      <c r="C230" s="37" t="s">
        <v>79</v>
      </c>
      <c r="D230" s="37"/>
      <c r="E230" s="38" t="s">
        <v>199</v>
      </c>
      <c r="F230" s="38" t="s">
        <v>559</v>
      </c>
      <c r="G230" s="162" t="s">
        <v>689</v>
      </c>
      <c r="H230" s="163"/>
      <c r="I230" s="164"/>
      <c r="J230" s="318">
        <f t="shared" si="7"/>
        <v>0</v>
      </c>
      <c r="K230" s="24"/>
      <c r="L230" s="24"/>
      <c r="M230" s="331" t="s">
        <v>750</v>
      </c>
      <c r="N230" s="379"/>
      <c r="O230" s="331" t="s">
        <v>385</v>
      </c>
      <c r="P230" s="213" t="s">
        <v>352</v>
      </c>
    </row>
    <row r="231" spans="1:16" s="44" customFormat="1" ht="102" x14ac:dyDescent="0.2">
      <c r="A231" s="253" t="s">
        <v>190</v>
      </c>
      <c r="B231" s="276" t="s">
        <v>643</v>
      </c>
      <c r="C231" s="357" t="s">
        <v>644</v>
      </c>
      <c r="D231" s="357"/>
      <c r="E231" s="200" t="s">
        <v>199</v>
      </c>
      <c r="F231" s="356" t="s">
        <v>559</v>
      </c>
      <c r="G231" s="258" t="s">
        <v>645</v>
      </c>
      <c r="H231" s="356"/>
      <c r="I231" s="356"/>
      <c r="J231" s="318">
        <f t="shared" si="7"/>
        <v>0</v>
      </c>
      <c r="K231" s="24"/>
      <c r="L231" s="24"/>
      <c r="M231" s="331" t="s">
        <v>750</v>
      </c>
      <c r="N231" s="379"/>
      <c r="O231" s="331" t="s">
        <v>385</v>
      </c>
      <c r="P231" s="213" t="s">
        <v>352</v>
      </c>
    </row>
    <row r="232" spans="1:16" s="44" customFormat="1" ht="102" hidden="1" x14ac:dyDescent="0.2">
      <c r="A232" s="253" t="s">
        <v>191</v>
      </c>
      <c r="B232" s="276" t="s">
        <v>643</v>
      </c>
      <c r="C232" s="357" t="s">
        <v>644</v>
      </c>
      <c r="D232" s="357"/>
      <c r="E232" s="200" t="s">
        <v>199</v>
      </c>
      <c r="F232" s="356" t="s">
        <v>559</v>
      </c>
      <c r="G232" s="258" t="s">
        <v>645</v>
      </c>
      <c r="H232" s="356"/>
      <c r="I232" s="356"/>
      <c r="J232" s="318">
        <f t="shared" si="7"/>
        <v>0</v>
      </c>
      <c r="K232" s="24"/>
      <c r="L232" s="24"/>
      <c r="M232" s="331" t="s">
        <v>750</v>
      </c>
      <c r="N232" s="379"/>
      <c r="O232" s="331" t="s">
        <v>385</v>
      </c>
      <c r="P232" s="213" t="s">
        <v>352</v>
      </c>
    </row>
    <row r="233" spans="1:16" s="44" customFormat="1" ht="102" hidden="1" x14ac:dyDescent="0.2">
      <c r="A233" s="253" t="s">
        <v>192</v>
      </c>
      <c r="B233" s="276" t="s">
        <v>643</v>
      </c>
      <c r="C233" s="357" t="s">
        <v>644</v>
      </c>
      <c r="D233" s="357"/>
      <c r="E233" s="200" t="s">
        <v>199</v>
      </c>
      <c r="F233" s="356" t="s">
        <v>559</v>
      </c>
      <c r="G233" s="258" t="s">
        <v>645</v>
      </c>
      <c r="H233" s="356"/>
      <c r="I233" s="356"/>
      <c r="J233" s="318">
        <f t="shared" si="7"/>
        <v>0</v>
      </c>
      <c r="K233" s="24"/>
      <c r="L233" s="24"/>
      <c r="M233" s="331" t="s">
        <v>750</v>
      </c>
      <c r="N233" s="379"/>
      <c r="O233" s="331" t="s">
        <v>385</v>
      </c>
      <c r="P233" s="213" t="s">
        <v>352</v>
      </c>
    </row>
    <row r="234" spans="1:16" s="44" customFormat="1" ht="38.25" hidden="1" x14ac:dyDescent="0.2">
      <c r="A234" s="142" t="s">
        <v>63</v>
      </c>
      <c r="B234" s="50" t="s">
        <v>698</v>
      </c>
      <c r="C234" s="37" t="s">
        <v>86</v>
      </c>
      <c r="D234" s="37"/>
      <c r="E234" s="38" t="s">
        <v>213</v>
      </c>
      <c r="F234" s="38" t="s">
        <v>699</v>
      </c>
      <c r="G234" s="334" t="s">
        <v>700</v>
      </c>
      <c r="H234" s="163"/>
      <c r="I234" s="164"/>
      <c r="J234" s="318">
        <f t="shared" si="7"/>
        <v>0</v>
      </c>
      <c r="K234" s="24"/>
      <c r="L234" s="24"/>
      <c r="M234" s="331" t="s">
        <v>615</v>
      </c>
      <c r="N234" s="379"/>
      <c r="O234" s="331" t="s">
        <v>385</v>
      </c>
      <c r="P234" s="213" t="s">
        <v>352</v>
      </c>
    </row>
    <row r="235" spans="1:16" s="44" customFormat="1" ht="38.25" x14ac:dyDescent="0.2">
      <c r="A235" s="253" t="s">
        <v>190</v>
      </c>
      <c r="B235" s="276" t="s">
        <v>648</v>
      </c>
      <c r="C235" s="357" t="s">
        <v>649</v>
      </c>
      <c r="D235" s="357"/>
      <c r="E235" s="200" t="s">
        <v>199</v>
      </c>
      <c r="F235" s="200" t="s">
        <v>568</v>
      </c>
      <c r="G235" s="258" t="s">
        <v>650</v>
      </c>
      <c r="H235" s="356"/>
      <c r="I235" s="356"/>
      <c r="J235" s="318">
        <f t="shared" si="7"/>
        <v>0</v>
      </c>
      <c r="K235" s="24"/>
      <c r="L235" s="24"/>
      <c r="M235" s="331" t="s">
        <v>615</v>
      </c>
      <c r="N235" s="379"/>
      <c r="O235" s="331" t="s">
        <v>385</v>
      </c>
      <c r="P235" s="213" t="s">
        <v>352</v>
      </c>
    </row>
    <row r="236" spans="1:16" s="44" customFormat="1" ht="38.25" hidden="1" x14ac:dyDescent="0.2">
      <c r="A236" s="253" t="s">
        <v>191</v>
      </c>
      <c r="B236" s="276" t="s">
        <v>648</v>
      </c>
      <c r="C236" s="357" t="s">
        <v>649</v>
      </c>
      <c r="D236" s="357"/>
      <c r="E236" s="200" t="s">
        <v>199</v>
      </c>
      <c r="F236" s="200" t="s">
        <v>568</v>
      </c>
      <c r="G236" s="258" t="s">
        <v>650</v>
      </c>
      <c r="H236" s="356"/>
      <c r="I236" s="356"/>
      <c r="J236" s="318">
        <f t="shared" si="7"/>
        <v>0</v>
      </c>
      <c r="K236" s="24"/>
      <c r="L236" s="24"/>
      <c r="M236" s="331" t="s">
        <v>615</v>
      </c>
      <c r="N236" s="379"/>
      <c r="O236" s="331" t="s">
        <v>385</v>
      </c>
      <c r="P236" s="213" t="s">
        <v>352</v>
      </c>
    </row>
    <row r="237" spans="1:16" s="44" customFormat="1" ht="38.25" hidden="1" x14ac:dyDescent="0.2">
      <c r="A237" s="253" t="s">
        <v>192</v>
      </c>
      <c r="B237" s="276" t="s">
        <v>648</v>
      </c>
      <c r="C237" s="357" t="s">
        <v>649</v>
      </c>
      <c r="D237" s="357"/>
      <c r="E237" s="200" t="s">
        <v>199</v>
      </c>
      <c r="F237" s="200" t="s">
        <v>568</v>
      </c>
      <c r="G237" s="258" t="s">
        <v>650</v>
      </c>
      <c r="H237" s="356"/>
      <c r="I237" s="356"/>
      <c r="J237" s="318">
        <f t="shared" si="7"/>
        <v>0</v>
      </c>
      <c r="K237" s="24"/>
      <c r="L237" s="24"/>
      <c r="M237" s="331" t="s">
        <v>615</v>
      </c>
      <c r="N237" s="379"/>
      <c r="O237" s="331" t="s">
        <v>385</v>
      </c>
      <c r="P237" s="213" t="s">
        <v>352</v>
      </c>
    </row>
    <row r="238" spans="1:16" s="44" customFormat="1" ht="25.5" hidden="1" x14ac:dyDescent="0.2">
      <c r="A238" s="142" t="s">
        <v>63</v>
      </c>
      <c r="B238" s="229" t="s">
        <v>368</v>
      </c>
      <c r="C238" s="229" t="s">
        <v>701</v>
      </c>
      <c r="D238" s="229"/>
      <c r="E238" s="229"/>
      <c r="F238" s="373"/>
      <c r="G238" s="229"/>
      <c r="H238" s="231"/>
      <c r="I238" s="229"/>
      <c r="J238" s="318">
        <f t="shared" si="7"/>
        <v>0</v>
      </c>
      <c r="K238" s="24"/>
      <c r="L238" s="24"/>
      <c r="M238" s="331" t="s">
        <v>615</v>
      </c>
      <c r="N238" s="379"/>
      <c r="O238" s="331" t="s">
        <v>385</v>
      </c>
      <c r="P238" s="213" t="s">
        <v>352</v>
      </c>
    </row>
    <row r="239" spans="1:16" s="44" customFormat="1" ht="25.5" x14ac:dyDescent="0.2">
      <c r="A239" s="253" t="s">
        <v>190</v>
      </c>
      <c r="B239" s="276" t="s">
        <v>653</v>
      </c>
      <c r="C239" s="357" t="s">
        <v>654</v>
      </c>
      <c r="D239" s="357"/>
      <c r="E239" s="200" t="s">
        <v>199</v>
      </c>
      <c r="F239" s="356" t="s">
        <v>559</v>
      </c>
      <c r="G239" s="201" t="s">
        <v>655</v>
      </c>
      <c r="H239" s="356"/>
      <c r="I239" s="356"/>
      <c r="J239" s="318">
        <f t="shared" si="7"/>
        <v>0</v>
      </c>
      <c r="K239" s="24"/>
      <c r="L239" s="24"/>
      <c r="M239" s="331" t="s">
        <v>615</v>
      </c>
      <c r="N239" s="379"/>
      <c r="O239" s="331" t="s">
        <v>385</v>
      </c>
      <c r="P239" s="213" t="s">
        <v>352</v>
      </c>
    </row>
    <row r="240" spans="1:16" s="44" customFormat="1" ht="25.5" hidden="1" x14ac:dyDescent="0.2">
      <c r="A240" s="253" t="s">
        <v>191</v>
      </c>
      <c r="B240" s="276" t="s">
        <v>653</v>
      </c>
      <c r="C240" s="357" t="s">
        <v>654</v>
      </c>
      <c r="D240" s="357"/>
      <c r="E240" s="200" t="s">
        <v>199</v>
      </c>
      <c r="F240" s="356" t="s">
        <v>559</v>
      </c>
      <c r="G240" s="201" t="s">
        <v>655</v>
      </c>
      <c r="H240" s="356"/>
      <c r="I240" s="356"/>
      <c r="J240" s="318">
        <f t="shared" si="7"/>
        <v>0</v>
      </c>
      <c r="K240" s="24"/>
      <c r="L240" s="24"/>
      <c r="M240" s="331" t="s">
        <v>615</v>
      </c>
      <c r="N240" s="379"/>
      <c r="O240" s="331" t="s">
        <v>385</v>
      </c>
      <c r="P240" s="213" t="s">
        <v>352</v>
      </c>
    </row>
    <row r="241" spans="1:16" s="44" customFormat="1" ht="25.5" hidden="1" x14ac:dyDescent="0.2">
      <c r="A241" s="253" t="s">
        <v>192</v>
      </c>
      <c r="B241" s="276" t="s">
        <v>653</v>
      </c>
      <c r="C241" s="357" t="s">
        <v>654</v>
      </c>
      <c r="D241" s="357"/>
      <c r="E241" s="200" t="s">
        <v>199</v>
      </c>
      <c r="F241" s="356" t="s">
        <v>559</v>
      </c>
      <c r="G241" s="201" t="s">
        <v>655</v>
      </c>
      <c r="H241" s="356"/>
      <c r="I241" s="356"/>
      <c r="J241" s="318">
        <f t="shared" si="7"/>
        <v>0</v>
      </c>
      <c r="K241" s="24"/>
      <c r="L241" s="24"/>
      <c r="M241" s="331" t="s">
        <v>615</v>
      </c>
      <c r="N241" s="379"/>
      <c r="O241" s="331" t="s">
        <v>385</v>
      </c>
      <c r="P241" s="213" t="s">
        <v>352</v>
      </c>
    </row>
    <row r="242" spans="1:16" s="44" customFormat="1" ht="76.5" hidden="1" x14ac:dyDescent="0.2">
      <c r="A242" s="142" t="s">
        <v>63</v>
      </c>
      <c r="B242" s="367"/>
      <c r="C242" s="339" t="s">
        <v>705</v>
      </c>
      <c r="D242" s="339"/>
      <c r="E242" s="38" t="s">
        <v>199</v>
      </c>
      <c r="F242" s="38" t="s">
        <v>591</v>
      </c>
      <c r="G242" s="337" t="s">
        <v>706</v>
      </c>
      <c r="H242" s="338"/>
      <c r="I242" s="368"/>
      <c r="J242" s="318">
        <f t="shared" si="7"/>
        <v>0</v>
      </c>
      <c r="K242" s="24"/>
      <c r="L242" s="24"/>
      <c r="M242" s="331" t="s">
        <v>615</v>
      </c>
      <c r="N242" s="379"/>
      <c r="O242" s="331" t="s">
        <v>385</v>
      </c>
      <c r="P242" s="213" t="s">
        <v>352</v>
      </c>
    </row>
    <row r="243" spans="1:16" s="44" customFormat="1" ht="25.5" x14ac:dyDescent="0.2">
      <c r="A243" s="253" t="s">
        <v>190</v>
      </c>
      <c r="B243" s="276" t="s">
        <v>656</v>
      </c>
      <c r="C243" s="357" t="s">
        <v>657</v>
      </c>
      <c r="D243" s="357"/>
      <c r="E243" s="200" t="s">
        <v>199</v>
      </c>
      <c r="F243" s="356" t="s">
        <v>559</v>
      </c>
      <c r="G243" s="258" t="s">
        <v>658</v>
      </c>
      <c r="H243" s="356"/>
      <c r="I243" s="356"/>
      <c r="J243" s="318">
        <f t="shared" si="7"/>
        <v>0</v>
      </c>
      <c r="K243" s="24"/>
      <c r="L243" s="24"/>
      <c r="M243" s="331" t="s">
        <v>615</v>
      </c>
      <c r="N243" s="379"/>
      <c r="O243" s="331" t="s">
        <v>385</v>
      </c>
      <c r="P243" s="213" t="s">
        <v>352</v>
      </c>
    </row>
    <row r="244" spans="1:16" s="44" customFormat="1" ht="25.5" hidden="1" x14ac:dyDescent="0.2">
      <c r="A244" s="253" t="s">
        <v>191</v>
      </c>
      <c r="B244" s="276" t="s">
        <v>656</v>
      </c>
      <c r="C244" s="357" t="s">
        <v>657</v>
      </c>
      <c r="D244" s="357"/>
      <c r="E244" s="200" t="s">
        <v>199</v>
      </c>
      <c r="F244" s="356" t="s">
        <v>559</v>
      </c>
      <c r="G244" s="258" t="s">
        <v>658</v>
      </c>
      <c r="H244" s="356"/>
      <c r="I244" s="356"/>
      <c r="J244" s="318">
        <f t="shared" si="7"/>
        <v>0</v>
      </c>
      <c r="K244" s="24"/>
      <c r="L244" s="24"/>
      <c r="M244" s="331" t="s">
        <v>615</v>
      </c>
      <c r="N244" s="379"/>
      <c r="O244" s="331" t="s">
        <v>385</v>
      </c>
      <c r="P244" s="213" t="s">
        <v>352</v>
      </c>
    </row>
    <row r="245" spans="1:16" s="44" customFormat="1" ht="25.5" hidden="1" x14ac:dyDescent="0.2">
      <c r="A245" s="253" t="s">
        <v>192</v>
      </c>
      <c r="B245" s="276" t="s">
        <v>656</v>
      </c>
      <c r="C245" s="357" t="s">
        <v>657</v>
      </c>
      <c r="D245" s="357"/>
      <c r="E245" s="200" t="s">
        <v>199</v>
      </c>
      <c r="F245" s="356" t="s">
        <v>559</v>
      </c>
      <c r="G245" s="258" t="s">
        <v>658</v>
      </c>
      <c r="H245" s="356"/>
      <c r="I245" s="356"/>
      <c r="J245" s="318">
        <f t="shared" si="7"/>
        <v>0</v>
      </c>
      <c r="K245" s="24"/>
      <c r="L245" s="24"/>
      <c r="M245" s="331" t="s">
        <v>615</v>
      </c>
      <c r="N245" s="379"/>
      <c r="O245" s="331" t="s">
        <v>385</v>
      </c>
      <c r="P245" s="213" t="s">
        <v>352</v>
      </c>
    </row>
    <row r="246" spans="1:16" ht="76.5" hidden="1" x14ac:dyDescent="0.2">
      <c r="A246" s="142" t="s">
        <v>63</v>
      </c>
      <c r="B246" s="367"/>
      <c r="C246" s="339" t="s">
        <v>710</v>
      </c>
      <c r="D246" s="339"/>
      <c r="E246" s="38" t="s">
        <v>213</v>
      </c>
      <c r="F246" s="38" t="s">
        <v>591</v>
      </c>
      <c r="G246" s="337" t="s">
        <v>711</v>
      </c>
      <c r="H246" s="338"/>
      <c r="I246" s="368"/>
      <c r="J246" s="318">
        <f t="shared" si="7"/>
        <v>0</v>
      </c>
      <c r="M246" s="331" t="s">
        <v>615</v>
      </c>
      <c r="N246" s="379"/>
      <c r="O246" s="331" t="s">
        <v>385</v>
      </c>
      <c r="P246" s="213" t="s">
        <v>352</v>
      </c>
    </row>
    <row r="247" spans="1:16" ht="25.5" x14ac:dyDescent="0.2">
      <c r="A247" s="253" t="s">
        <v>190</v>
      </c>
      <c r="B247" s="276" t="s">
        <v>751</v>
      </c>
      <c r="C247" s="357" t="s">
        <v>752</v>
      </c>
      <c r="D247" s="357"/>
      <c r="E247" s="200" t="s">
        <v>213</v>
      </c>
      <c r="F247" s="356" t="s">
        <v>559</v>
      </c>
      <c r="G247" s="201" t="s">
        <v>753</v>
      </c>
      <c r="H247" s="356"/>
      <c r="I247" s="356"/>
      <c r="J247" s="318">
        <f t="shared" si="7"/>
        <v>0</v>
      </c>
      <c r="M247" s="331" t="s">
        <v>615</v>
      </c>
      <c r="N247" s="379"/>
      <c r="O247" s="331" t="s">
        <v>385</v>
      </c>
      <c r="P247" s="213" t="s">
        <v>352</v>
      </c>
    </row>
    <row r="248" spans="1:16" ht="25.5" hidden="1" x14ac:dyDescent="0.2">
      <c r="A248" s="253" t="s">
        <v>191</v>
      </c>
      <c r="B248" s="276" t="s">
        <v>751</v>
      </c>
      <c r="C248" s="357" t="s">
        <v>752</v>
      </c>
      <c r="D248" s="357"/>
      <c r="E248" s="200" t="s">
        <v>213</v>
      </c>
      <c r="F248" s="356" t="s">
        <v>559</v>
      </c>
      <c r="G248" s="201" t="s">
        <v>753</v>
      </c>
      <c r="H248" s="356"/>
      <c r="I248" s="356"/>
      <c r="J248" s="318">
        <f t="shared" si="7"/>
        <v>0</v>
      </c>
      <c r="M248" s="331" t="s">
        <v>615</v>
      </c>
      <c r="N248" s="379"/>
      <c r="O248" s="331" t="s">
        <v>385</v>
      </c>
      <c r="P248" s="213" t="s">
        <v>352</v>
      </c>
    </row>
    <row r="249" spans="1:16" ht="25.5" hidden="1" x14ac:dyDescent="0.2">
      <c r="A249" s="253" t="s">
        <v>192</v>
      </c>
      <c r="B249" s="276" t="s">
        <v>751</v>
      </c>
      <c r="C249" s="357" t="s">
        <v>752</v>
      </c>
      <c r="D249" s="357"/>
      <c r="E249" s="200" t="s">
        <v>213</v>
      </c>
      <c r="F249" s="356" t="s">
        <v>559</v>
      </c>
      <c r="G249" s="201" t="s">
        <v>753</v>
      </c>
      <c r="H249" s="356"/>
      <c r="I249" s="356"/>
      <c r="J249" s="318">
        <f t="shared" si="7"/>
        <v>0</v>
      </c>
      <c r="M249" s="331" t="s">
        <v>615</v>
      </c>
      <c r="N249" s="379"/>
      <c r="O249" s="331" t="s">
        <v>385</v>
      </c>
      <c r="P249" s="213" t="s">
        <v>352</v>
      </c>
    </row>
    <row r="250" spans="1:16" ht="25.5" hidden="1" x14ac:dyDescent="0.2">
      <c r="A250" s="142" t="s">
        <v>63</v>
      </c>
      <c r="B250" s="234" t="s">
        <v>735</v>
      </c>
      <c r="C250" s="339" t="s">
        <v>736</v>
      </c>
      <c r="D250" s="339"/>
      <c r="E250" s="39" t="s">
        <v>213</v>
      </c>
      <c r="F250" s="346" t="s">
        <v>559</v>
      </c>
      <c r="G250" s="199" t="s">
        <v>737</v>
      </c>
      <c r="H250" s="347"/>
      <c r="I250" s="348"/>
      <c r="J250" s="318">
        <f t="shared" si="7"/>
        <v>0</v>
      </c>
      <c r="M250" s="331" t="s">
        <v>615</v>
      </c>
      <c r="N250" s="379"/>
      <c r="O250" s="331" t="s">
        <v>385</v>
      </c>
      <c r="P250" s="213" t="s">
        <v>352</v>
      </c>
    </row>
    <row r="251" spans="1:16" ht="25.5" x14ac:dyDescent="0.2">
      <c r="A251" s="253" t="s">
        <v>190</v>
      </c>
      <c r="B251" s="276" t="s">
        <v>754</v>
      </c>
      <c r="C251" s="357" t="s">
        <v>755</v>
      </c>
      <c r="D251" s="357"/>
      <c r="E251" s="200" t="s">
        <v>199</v>
      </c>
      <c r="F251" s="356" t="s">
        <v>559</v>
      </c>
      <c r="G251" s="202" t="s">
        <v>756</v>
      </c>
      <c r="H251" s="356"/>
      <c r="I251" s="356"/>
      <c r="J251" s="318">
        <f t="shared" si="7"/>
        <v>0</v>
      </c>
      <c r="M251" s="331" t="s">
        <v>615</v>
      </c>
      <c r="N251" s="379"/>
      <c r="O251" s="331" t="s">
        <v>385</v>
      </c>
      <c r="P251" s="213" t="s">
        <v>352</v>
      </c>
    </row>
    <row r="252" spans="1:16" ht="25.5" hidden="1" x14ac:dyDescent="0.2">
      <c r="A252" s="253" t="s">
        <v>191</v>
      </c>
      <c r="B252" s="276" t="s">
        <v>754</v>
      </c>
      <c r="C252" s="357" t="s">
        <v>755</v>
      </c>
      <c r="D252" s="357"/>
      <c r="E252" s="200" t="s">
        <v>199</v>
      </c>
      <c r="F252" s="356" t="s">
        <v>559</v>
      </c>
      <c r="G252" s="202" t="s">
        <v>756</v>
      </c>
      <c r="H252" s="356"/>
      <c r="I252" s="356"/>
      <c r="J252" s="318">
        <f t="shared" si="7"/>
        <v>0</v>
      </c>
      <c r="M252" s="331" t="s">
        <v>615</v>
      </c>
      <c r="N252" s="379"/>
      <c r="O252" s="331" t="s">
        <v>385</v>
      </c>
      <c r="P252" s="213" t="s">
        <v>352</v>
      </c>
    </row>
    <row r="253" spans="1:16" ht="25.5" hidden="1" x14ac:dyDescent="0.2">
      <c r="A253" s="253" t="s">
        <v>192</v>
      </c>
      <c r="B253" s="276" t="s">
        <v>754</v>
      </c>
      <c r="C253" s="357" t="s">
        <v>755</v>
      </c>
      <c r="D253" s="357"/>
      <c r="E253" s="200" t="s">
        <v>199</v>
      </c>
      <c r="F253" s="356" t="s">
        <v>559</v>
      </c>
      <c r="G253" s="202" t="s">
        <v>756</v>
      </c>
      <c r="H253" s="356"/>
      <c r="I253" s="356"/>
      <c r="J253" s="318">
        <f t="shared" si="7"/>
        <v>0</v>
      </c>
      <c r="M253" s="331" t="s">
        <v>615</v>
      </c>
      <c r="N253" s="379"/>
      <c r="O253" s="331" t="s">
        <v>385</v>
      </c>
      <c r="P253" s="213" t="s">
        <v>352</v>
      </c>
    </row>
    <row r="254" spans="1:16" ht="25.5" hidden="1" x14ac:dyDescent="0.2">
      <c r="A254" s="142" t="s">
        <v>63</v>
      </c>
      <c r="B254" s="384" t="s">
        <v>738</v>
      </c>
      <c r="C254" s="385" t="s">
        <v>739</v>
      </c>
      <c r="D254" s="385"/>
      <c r="E254" s="257" t="s">
        <v>199</v>
      </c>
      <c r="F254" s="386" t="s">
        <v>559</v>
      </c>
      <c r="G254" s="387" t="s">
        <v>740</v>
      </c>
      <c r="H254" s="388"/>
      <c r="I254" s="389"/>
      <c r="K254" s="319">
        <f>(COUNTA($G$258:$G$285)-COUNTIF($H$258:$H$285,"NA")-COUNTIF($H$258:$H$285,""))</f>
        <v>-4</v>
      </c>
      <c r="M254" s="390"/>
      <c r="N254" s="390"/>
      <c r="O254" s="391"/>
      <c r="P254" s="392"/>
    </row>
    <row r="255" spans="1:16" x14ac:dyDescent="0.2">
      <c r="A255" s="33" t="s">
        <v>190</v>
      </c>
      <c r="B255" s="255" t="s">
        <v>271</v>
      </c>
      <c r="C255" s="255" t="s">
        <v>757</v>
      </c>
      <c r="D255" s="255"/>
      <c r="E255" s="255"/>
      <c r="F255" s="393"/>
      <c r="G255" s="394"/>
      <c r="H255" s="394"/>
      <c r="I255" s="394"/>
      <c r="K255" s="319">
        <f>(COUNTA($G$258:$G$285)-COUNTIF($H$258:$H$285,"NA")-COUNTIF($H$258:$H$285,""))</f>
        <v>-4</v>
      </c>
      <c r="M255" s="390"/>
      <c r="N255" s="390"/>
      <c r="O255" s="391"/>
      <c r="P255" s="392" t="e">
        <v>#N/A</v>
      </c>
    </row>
    <row r="256" spans="1:16" hidden="1" x14ac:dyDescent="0.2">
      <c r="A256" s="33" t="s">
        <v>191</v>
      </c>
      <c r="B256" s="255" t="s">
        <v>271</v>
      </c>
      <c r="C256" s="255" t="s">
        <v>757</v>
      </c>
      <c r="D256" s="255"/>
      <c r="E256" s="255"/>
      <c r="F256" s="393"/>
      <c r="G256" s="394"/>
      <c r="H256" s="394"/>
      <c r="I256" s="394"/>
      <c r="K256" s="319">
        <f>(COUNTA($G$258:$G$285)-COUNTIF($H$258:$H$285,"NA")-COUNTIF($H$258:$H$285,""))</f>
        <v>-4</v>
      </c>
      <c r="M256" s="390"/>
      <c r="N256" s="390"/>
      <c r="O256" s="391"/>
      <c r="P256" s="392" t="e">
        <v>#N/A</v>
      </c>
    </row>
    <row r="257" spans="1:16" hidden="1" x14ac:dyDescent="0.2">
      <c r="A257" s="33" t="s">
        <v>192</v>
      </c>
      <c r="B257" s="255" t="s">
        <v>271</v>
      </c>
      <c r="C257" s="255" t="s">
        <v>757</v>
      </c>
      <c r="D257" s="255"/>
      <c r="E257" s="255"/>
      <c r="F257" s="393"/>
      <c r="G257" s="394"/>
      <c r="H257" s="394"/>
      <c r="I257" s="394"/>
      <c r="K257" s="319">
        <f>(COUNTA($G$258:$G$285)-COUNTIF($H$258:$H$285,"NA")-COUNTIF($H$258:$H$285,""))</f>
        <v>-4</v>
      </c>
      <c r="M257" s="390"/>
      <c r="N257" s="390"/>
      <c r="O257" s="391"/>
      <c r="P257" s="392" t="e">
        <v>#N/A</v>
      </c>
    </row>
    <row r="258" spans="1:16" ht="25.5" hidden="1" x14ac:dyDescent="0.2">
      <c r="A258" s="142" t="s">
        <v>63</v>
      </c>
      <c r="B258" s="265" t="s">
        <v>448</v>
      </c>
      <c r="C258" s="265" t="s">
        <v>743</v>
      </c>
      <c r="D258" s="265"/>
      <c r="E258" s="265"/>
      <c r="F258" s="395"/>
      <c r="G258" s="265"/>
      <c r="H258" s="396"/>
      <c r="I258" s="265"/>
      <c r="J258" s="318">
        <f t="shared" ref="J258:J285" si="8">IF(H258="Oui",1,IF(H258="Non",0,IF(H258="en grande partie",0.75,IF(H258="Partiellement",0.25,0))))</f>
        <v>0</v>
      </c>
      <c r="M258" s="331" t="s">
        <v>615</v>
      </c>
      <c r="N258" s="350"/>
      <c r="O258" s="331" t="s">
        <v>385</v>
      </c>
      <c r="P258" s="213" t="s">
        <v>352</v>
      </c>
    </row>
    <row r="259" spans="1:16" ht="25.5" x14ac:dyDescent="0.2">
      <c r="A259" s="33" t="s">
        <v>190</v>
      </c>
      <c r="B259" s="276" t="s">
        <v>758</v>
      </c>
      <c r="C259" s="357" t="s">
        <v>759</v>
      </c>
      <c r="D259" s="357"/>
      <c r="E259" s="200" t="s">
        <v>199</v>
      </c>
      <c r="F259" s="180" t="s">
        <v>559</v>
      </c>
      <c r="G259" s="201" t="s">
        <v>760</v>
      </c>
      <c r="H259" s="201"/>
      <c r="I259" s="202"/>
      <c r="J259" s="318">
        <f t="shared" si="8"/>
        <v>0</v>
      </c>
      <c r="M259" s="331" t="s">
        <v>615</v>
      </c>
      <c r="N259" s="350"/>
      <c r="O259" s="331" t="s">
        <v>385</v>
      </c>
      <c r="P259" s="213" t="s">
        <v>352</v>
      </c>
    </row>
    <row r="260" spans="1:16" ht="25.5" hidden="1" x14ac:dyDescent="0.2">
      <c r="A260" s="33" t="s">
        <v>191</v>
      </c>
      <c r="B260" s="276" t="s">
        <v>758</v>
      </c>
      <c r="C260" s="357" t="s">
        <v>759</v>
      </c>
      <c r="D260" s="357"/>
      <c r="E260" s="200" t="s">
        <v>199</v>
      </c>
      <c r="F260" s="180" t="s">
        <v>559</v>
      </c>
      <c r="G260" s="201" t="s">
        <v>760</v>
      </c>
      <c r="H260" s="201"/>
      <c r="I260" s="202"/>
      <c r="J260" s="318">
        <f t="shared" si="8"/>
        <v>0</v>
      </c>
      <c r="M260" s="331" t="s">
        <v>615</v>
      </c>
      <c r="N260" s="350"/>
      <c r="O260" s="331" t="s">
        <v>385</v>
      </c>
      <c r="P260" s="213" t="s">
        <v>352</v>
      </c>
    </row>
    <row r="261" spans="1:16" ht="25.5" hidden="1" x14ac:dyDescent="0.2">
      <c r="A261" s="33" t="s">
        <v>192</v>
      </c>
      <c r="B261" s="276" t="s">
        <v>758</v>
      </c>
      <c r="C261" s="357" t="s">
        <v>759</v>
      </c>
      <c r="D261" s="357"/>
      <c r="E261" s="200" t="s">
        <v>199</v>
      </c>
      <c r="F261" s="180" t="s">
        <v>559</v>
      </c>
      <c r="G261" s="201" t="s">
        <v>760</v>
      </c>
      <c r="H261" s="201"/>
      <c r="I261" s="202"/>
      <c r="J261" s="318">
        <f t="shared" si="8"/>
        <v>0</v>
      </c>
      <c r="M261" s="331" t="s">
        <v>615</v>
      </c>
      <c r="N261" s="350"/>
      <c r="O261" s="331" t="s">
        <v>385</v>
      </c>
      <c r="P261" s="213" t="s">
        <v>352</v>
      </c>
    </row>
    <row r="262" spans="1:16" ht="25.5" hidden="1" x14ac:dyDescent="0.2">
      <c r="A262" s="142" t="s">
        <v>63</v>
      </c>
      <c r="B262" s="397" t="s">
        <v>745</v>
      </c>
      <c r="C262" s="397" t="s">
        <v>746</v>
      </c>
      <c r="D262" s="397"/>
      <c r="E262" s="397"/>
      <c r="F262" s="398"/>
      <c r="G262" s="397"/>
      <c r="H262" s="399"/>
      <c r="I262" s="397"/>
      <c r="J262" s="318">
        <f t="shared" si="8"/>
        <v>0</v>
      </c>
      <c r="M262" s="331" t="s">
        <v>615</v>
      </c>
      <c r="N262" s="178"/>
      <c r="O262" s="331" t="s">
        <v>385</v>
      </c>
      <c r="P262" s="213" t="s">
        <v>352</v>
      </c>
    </row>
    <row r="263" spans="1:16" ht="38.25" x14ac:dyDescent="0.2">
      <c r="A263" s="33" t="s">
        <v>190</v>
      </c>
      <c r="B263" s="276" t="s">
        <v>662</v>
      </c>
      <c r="C263" s="357" t="s">
        <v>663</v>
      </c>
      <c r="D263" s="357"/>
      <c r="E263" s="200" t="s">
        <v>213</v>
      </c>
      <c r="F263" s="180" t="s">
        <v>568</v>
      </c>
      <c r="G263" s="258" t="s">
        <v>664</v>
      </c>
      <c r="H263" s="201"/>
      <c r="I263" s="202"/>
      <c r="J263" s="318">
        <f t="shared" si="8"/>
        <v>0</v>
      </c>
      <c r="M263" s="331" t="s">
        <v>615</v>
      </c>
      <c r="N263" s="178"/>
      <c r="O263" s="331" t="s">
        <v>385</v>
      </c>
      <c r="P263" s="213" t="s">
        <v>352</v>
      </c>
    </row>
    <row r="264" spans="1:16" ht="38.25" hidden="1" x14ac:dyDescent="0.2">
      <c r="A264" s="33" t="s">
        <v>191</v>
      </c>
      <c r="B264" s="276" t="s">
        <v>662</v>
      </c>
      <c r="C264" s="357" t="s">
        <v>663</v>
      </c>
      <c r="D264" s="357"/>
      <c r="E264" s="200" t="s">
        <v>213</v>
      </c>
      <c r="F264" s="180" t="s">
        <v>568</v>
      </c>
      <c r="G264" s="258" t="s">
        <v>664</v>
      </c>
      <c r="H264" s="201"/>
      <c r="I264" s="202"/>
      <c r="J264" s="318">
        <f t="shared" si="8"/>
        <v>0</v>
      </c>
      <c r="M264" s="331" t="s">
        <v>615</v>
      </c>
      <c r="N264" s="178"/>
      <c r="O264" s="331" t="s">
        <v>385</v>
      </c>
      <c r="P264" s="213" t="s">
        <v>352</v>
      </c>
    </row>
    <row r="265" spans="1:16" ht="38.25" hidden="1" x14ac:dyDescent="0.2">
      <c r="A265" s="33" t="s">
        <v>192</v>
      </c>
      <c r="B265" s="276" t="s">
        <v>662</v>
      </c>
      <c r="C265" s="357" t="s">
        <v>663</v>
      </c>
      <c r="D265" s="357"/>
      <c r="E265" s="200" t="s">
        <v>213</v>
      </c>
      <c r="F265" s="180" t="s">
        <v>568</v>
      </c>
      <c r="G265" s="258" t="s">
        <v>664</v>
      </c>
      <c r="H265" s="201"/>
      <c r="I265" s="202"/>
      <c r="J265" s="318">
        <f t="shared" si="8"/>
        <v>0</v>
      </c>
      <c r="M265" s="331" t="s">
        <v>615</v>
      </c>
      <c r="N265" s="178"/>
      <c r="O265" s="331" t="s">
        <v>385</v>
      </c>
      <c r="P265" s="213" t="s">
        <v>352</v>
      </c>
    </row>
    <row r="266" spans="1:16" ht="25.5" hidden="1" x14ac:dyDescent="0.2">
      <c r="A266" s="142" t="s">
        <v>63</v>
      </c>
      <c r="B266" s="265" t="s">
        <v>422</v>
      </c>
      <c r="C266" s="265" t="s">
        <v>747</v>
      </c>
      <c r="D266" s="265"/>
      <c r="E266" s="265"/>
      <c r="F266" s="395"/>
      <c r="G266" s="265"/>
      <c r="H266" s="396"/>
      <c r="I266" s="265"/>
      <c r="J266" s="318">
        <f t="shared" si="8"/>
        <v>0</v>
      </c>
      <c r="M266" s="331" t="s">
        <v>615</v>
      </c>
      <c r="N266" s="350"/>
      <c r="O266" s="331" t="s">
        <v>385</v>
      </c>
      <c r="P266" s="213" t="s">
        <v>352</v>
      </c>
    </row>
    <row r="267" spans="1:16" ht="51" x14ac:dyDescent="0.2">
      <c r="A267" s="33" t="s">
        <v>190</v>
      </c>
      <c r="B267" s="276" t="s">
        <v>729</v>
      </c>
      <c r="C267" s="357" t="s">
        <v>730</v>
      </c>
      <c r="D267" s="357"/>
      <c r="E267" s="200" t="s">
        <v>213</v>
      </c>
      <c r="F267" s="180" t="s">
        <v>583</v>
      </c>
      <c r="G267" s="202" t="s">
        <v>731</v>
      </c>
      <c r="H267" s="163"/>
      <c r="I267" s="180"/>
      <c r="J267" s="318">
        <f t="shared" si="8"/>
        <v>0</v>
      </c>
      <c r="M267" s="331" t="s">
        <v>615</v>
      </c>
      <c r="N267" s="350"/>
      <c r="O267" s="331" t="s">
        <v>385</v>
      </c>
      <c r="P267" s="213" t="s">
        <v>352</v>
      </c>
    </row>
    <row r="268" spans="1:16" ht="51" hidden="1" x14ac:dyDescent="0.2">
      <c r="A268" s="33" t="s">
        <v>191</v>
      </c>
      <c r="B268" s="276" t="s">
        <v>729</v>
      </c>
      <c r="C268" s="357" t="s">
        <v>730</v>
      </c>
      <c r="D268" s="357"/>
      <c r="E268" s="200" t="s">
        <v>213</v>
      </c>
      <c r="F268" s="180" t="s">
        <v>583</v>
      </c>
      <c r="G268" s="202" t="s">
        <v>731</v>
      </c>
      <c r="H268" s="163"/>
      <c r="I268" s="180"/>
      <c r="J268" s="318">
        <f t="shared" si="8"/>
        <v>0</v>
      </c>
      <c r="M268" s="331" t="s">
        <v>615</v>
      </c>
      <c r="N268" s="350"/>
      <c r="O268" s="331" t="s">
        <v>385</v>
      </c>
      <c r="P268" s="213" t="s">
        <v>352</v>
      </c>
    </row>
    <row r="269" spans="1:16" ht="51" hidden="1" x14ac:dyDescent="0.2">
      <c r="A269" s="33" t="s">
        <v>192</v>
      </c>
      <c r="B269" s="276" t="s">
        <v>729</v>
      </c>
      <c r="C269" s="357" t="s">
        <v>730</v>
      </c>
      <c r="D269" s="357"/>
      <c r="E269" s="200" t="s">
        <v>213</v>
      </c>
      <c r="F269" s="180" t="s">
        <v>583</v>
      </c>
      <c r="G269" s="202" t="s">
        <v>731</v>
      </c>
      <c r="H269" s="163"/>
      <c r="I269" s="180"/>
      <c r="J269" s="318">
        <f t="shared" si="8"/>
        <v>0</v>
      </c>
      <c r="M269" s="331" t="s">
        <v>615</v>
      </c>
      <c r="N269" s="350"/>
      <c r="O269" s="331" t="s">
        <v>385</v>
      </c>
      <c r="P269" s="213" t="s">
        <v>352</v>
      </c>
    </row>
    <row r="270" spans="1:16" ht="38.25" hidden="1" x14ac:dyDescent="0.2">
      <c r="A270" s="253" t="s">
        <v>63</v>
      </c>
      <c r="B270" s="276" t="s">
        <v>751</v>
      </c>
      <c r="C270" s="357" t="s">
        <v>752</v>
      </c>
      <c r="D270" s="357"/>
      <c r="E270" s="200" t="s">
        <v>213</v>
      </c>
      <c r="F270" s="356" t="s">
        <v>559</v>
      </c>
      <c r="G270" s="201" t="s">
        <v>753</v>
      </c>
      <c r="H270" s="356"/>
      <c r="I270" s="356"/>
      <c r="J270" s="318">
        <f t="shared" si="8"/>
        <v>0</v>
      </c>
      <c r="M270" s="331" t="s">
        <v>615</v>
      </c>
      <c r="N270" s="331" t="s">
        <v>761</v>
      </c>
      <c r="O270" s="331" t="s">
        <v>385</v>
      </c>
      <c r="P270" s="213" t="s">
        <v>352</v>
      </c>
    </row>
    <row r="271" spans="1:16" ht="38.25" x14ac:dyDescent="0.2">
      <c r="A271" s="33" t="s">
        <v>190</v>
      </c>
      <c r="B271" s="276" t="s">
        <v>667</v>
      </c>
      <c r="C271" s="357" t="s">
        <v>668</v>
      </c>
      <c r="D271" s="357"/>
      <c r="E271" s="180" t="s">
        <v>199</v>
      </c>
      <c r="F271" s="180" t="s">
        <v>568</v>
      </c>
      <c r="G271" s="202" t="s">
        <v>669</v>
      </c>
      <c r="H271" s="163"/>
      <c r="I271" s="180"/>
      <c r="J271" s="318">
        <f t="shared" si="8"/>
        <v>0</v>
      </c>
      <c r="M271" s="331" t="s">
        <v>615</v>
      </c>
      <c r="N271" s="331" t="s">
        <v>761</v>
      </c>
      <c r="O271" s="331" t="s">
        <v>385</v>
      </c>
      <c r="P271" s="213" t="s">
        <v>352</v>
      </c>
    </row>
    <row r="272" spans="1:16" ht="38.25" hidden="1" x14ac:dyDescent="0.2">
      <c r="A272" s="33" t="s">
        <v>191</v>
      </c>
      <c r="B272" s="276" t="s">
        <v>667</v>
      </c>
      <c r="C272" s="357" t="s">
        <v>668</v>
      </c>
      <c r="D272" s="357"/>
      <c r="E272" s="180" t="s">
        <v>199</v>
      </c>
      <c r="F272" s="180" t="s">
        <v>568</v>
      </c>
      <c r="G272" s="202" t="s">
        <v>669</v>
      </c>
      <c r="H272" s="163"/>
      <c r="I272" s="180"/>
      <c r="J272" s="318">
        <f t="shared" si="8"/>
        <v>0</v>
      </c>
      <c r="M272" s="331" t="s">
        <v>615</v>
      </c>
      <c r="N272" s="331" t="s">
        <v>761</v>
      </c>
      <c r="O272" s="331" t="s">
        <v>385</v>
      </c>
      <c r="P272" s="213" t="s">
        <v>352</v>
      </c>
    </row>
    <row r="273" spans="1:16" ht="38.25" hidden="1" x14ac:dyDescent="0.2">
      <c r="A273" s="33" t="s">
        <v>192</v>
      </c>
      <c r="B273" s="276" t="s">
        <v>667</v>
      </c>
      <c r="C273" s="357" t="s">
        <v>668</v>
      </c>
      <c r="D273" s="357"/>
      <c r="E273" s="180" t="s">
        <v>199</v>
      </c>
      <c r="F273" s="180" t="s">
        <v>568</v>
      </c>
      <c r="G273" s="202" t="s">
        <v>669</v>
      </c>
      <c r="H273" s="163"/>
      <c r="I273" s="180"/>
      <c r="J273" s="318">
        <f t="shared" si="8"/>
        <v>0</v>
      </c>
      <c r="M273" s="331" t="s">
        <v>615</v>
      </c>
      <c r="N273" s="331" t="s">
        <v>761</v>
      </c>
      <c r="O273" s="331" t="s">
        <v>385</v>
      </c>
      <c r="P273" s="213" t="s">
        <v>352</v>
      </c>
    </row>
    <row r="274" spans="1:16" ht="51" hidden="1" x14ac:dyDescent="0.2">
      <c r="A274" s="253" t="s">
        <v>63</v>
      </c>
      <c r="B274" s="276" t="s">
        <v>754</v>
      </c>
      <c r="C274" s="357" t="s">
        <v>755</v>
      </c>
      <c r="D274" s="357"/>
      <c r="E274" s="200" t="s">
        <v>199</v>
      </c>
      <c r="F274" s="356" t="s">
        <v>559</v>
      </c>
      <c r="G274" s="202" t="s">
        <v>756</v>
      </c>
      <c r="H274" s="356"/>
      <c r="I274" s="356"/>
      <c r="J274" s="318">
        <f t="shared" si="8"/>
        <v>0</v>
      </c>
      <c r="M274" s="331" t="s">
        <v>762</v>
      </c>
      <c r="N274" s="178"/>
      <c r="O274" s="331" t="s">
        <v>385</v>
      </c>
      <c r="P274" s="213" t="s">
        <v>352</v>
      </c>
    </row>
    <row r="275" spans="1:16" ht="51" x14ac:dyDescent="0.2">
      <c r="A275" s="33" t="s">
        <v>190</v>
      </c>
      <c r="B275" s="276" t="s">
        <v>672</v>
      </c>
      <c r="C275" s="357" t="s">
        <v>673</v>
      </c>
      <c r="D275" s="357"/>
      <c r="E275" s="180" t="s">
        <v>199</v>
      </c>
      <c r="F275" s="180" t="s">
        <v>559</v>
      </c>
      <c r="G275" s="201" t="s">
        <v>674</v>
      </c>
      <c r="H275" s="163"/>
      <c r="I275" s="180"/>
      <c r="J275" s="318">
        <f t="shared" si="8"/>
        <v>0</v>
      </c>
      <c r="M275" s="331" t="s">
        <v>762</v>
      </c>
      <c r="N275" s="178"/>
      <c r="O275" s="331" t="s">
        <v>385</v>
      </c>
      <c r="P275" s="213" t="s">
        <v>352</v>
      </c>
    </row>
    <row r="276" spans="1:16" ht="51" hidden="1" x14ac:dyDescent="0.2">
      <c r="A276" s="33" t="s">
        <v>191</v>
      </c>
      <c r="B276" s="276" t="s">
        <v>672</v>
      </c>
      <c r="C276" s="357" t="s">
        <v>673</v>
      </c>
      <c r="D276" s="357"/>
      <c r="E276" s="180" t="s">
        <v>199</v>
      </c>
      <c r="F276" s="180" t="s">
        <v>559</v>
      </c>
      <c r="G276" s="201" t="s">
        <v>674</v>
      </c>
      <c r="H276" s="163"/>
      <c r="I276" s="180"/>
      <c r="J276" s="318">
        <f t="shared" si="8"/>
        <v>0</v>
      </c>
      <c r="M276" s="331" t="s">
        <v>762</v>
      </c>
      <c r="N276" s="178"/>
      <c r="O276" s="331" t="s">
        <v>385</v>
      </c>
      <c r="P276" s="213" t="s">
        <v>352</v>
      </c>
    </row>
    <row r="277" spans="1:16" ht="51" hidden="1" x14ac:dyDescent="0.2">
      <c r="A277" s="33" t="s">
        <v>192</v>
      </c>
      <c r="B277" s="276" t="s">
        <v>672</v>
      </c>
      <c r="C277" s="357" t="s">
        <v>673</v>
      </c>
      <c r="D277" s="357"/>
      <c r="E277" s="180" t="s">
        <v>199</v>
      </c>
      <c r="F277" s="180" t="s">
        <v>559</v>
      </c>
      <c r="G277" s="201" t="s">
        <v>674</v>
      </c>
      <c r="H277" s="163"/>
      <c r="I277" s="180"/>
      <c r="J277" s="318">
        <f t="shared" si="8"/>
        <v>0</v>
      </c>
      <c r="M277" s="331" t="s">
        <v>762</v>
      </c>
      <c r="N277" s="178"/>
      <c r="O277" s="331" t="s">
        <v>385</v>
      </c>
      <c r="P277" s="213" t="s">
        <v>352</v>
      </c>
    </row>
    <row r="278" spans="1:16" ht="25.5" hidden="1" x14ac:dyDescent="0.2">
      <c r="A278" s="142" t="s">
        <v>63</v>
      </c>
      <c r="B278" s="265" t="s">
        <v>271</v>
      </c>
      <c r="C278" s="265" t="s">
        <v>757</v>
      </c>
      <c r="D278" s="265"/>
      <c r="E278" s="265"/>
      <c r="F278" s="395"/>
      <c r="G278" s="265"/>
      <c r="H278" s="396"/>
      <c r="I278" s="265"/>
      <c r="J278" s="318">
        <f t="shared" si="8"/>
        <v>0</v>
      </c>
      <c r="M278" s="331" t="s">
        <v>615</v>
      </c>
      <c r="N278" s="350"/>
      <c r="O278" s="331" t="s">
        <v>385</v>
      </c>
      <c r="P278" s="213" t="s">
        <v>352</v>
      </c>
    </row>
    <row r="279" spans="1:16" ht="25.5" x14ac:dyDescent="0.2">
      <c r="A279" s="33" t="s">
        <v>190</v>
      </c>
      <c r="B279" s="276" t="s">
        <v>732</v>
      </c>
      <c r="C279" s="357" t="s">
        <v>733</v>
      </c>
      <c r="D279" s="357"/>
      <c r="E279" s="200" t="s">
        <v>213</v>
      </c>
      <c r="F279" s="180" t="s">
        <v>695</v>
      </c>
      <c r="G279" s="201" t="s">
        <v>734</v>
      </c>
      <c r="H279" s="163"/>
      <c r="I279" s="180"/>
      <c r="J279" s="318">
        <f t="shared" si="8"/>
        <v>0</v>
      </c>
      <c r="M279" s="331" t="s">
        <v>615</v>
      </c>
      <c r="N279" s="350"/>
      <c r="O279" s="331" t="s">
        <v>385</v>
      </c>
      <c r="P279" s="213" t="s">
        <v>352</v>
      </c>
    </row>
    <row r="280" spans="1:16" ht="25.5" hidden="1" x14ac:dyDescent="0.2">
      <c r="A280" s="33" t="s">
        <v>191</v>
      </c>
      <c r="B280" s="276" t="s">
        <v>732</v>
      </c>
      <c r="C280" s="357" t="s">
        <v>733</v>
      </c>
      <c r="D280" s="357"/>
      <c r="E280" s="200" t="s">
        <v>213</v>
      </c>
      <c r="F280" s="180" t="s">
        <v>695</v>
      </c>
      <c r="G280" s="201" t="s">
        <v>734</v>
      </c>
      <c r="H280" s="163"/>
      <c r="I280" s="180"/>
      <c r="J280" s="318">
        <f t="shared" si="8"/>
        <v>0</v>
      </c>
      <c r="M280" s="331" t="s">
        <v>615</v>
      </c>
      <c r="N280" s="350"/>
      <c r="O280" s="331" t="s">
        <v>385</v>
      </c>
      <c r="P280" s="213" t="s">
        <v>352</v>
      </c>
    </row>
    <row r="281" spans="1:16" ht="25.5" hidden="1" x14ac:dyDescent="0.2">
      <c r="A281" s="33" t="s">
        <v>192</v>
      </c>
      <c r="B281" s="276" t="s">
        <v>732</v>
      </c>
      <c r="C281" s="357" t="s">
        <v>733</v>
      </c>
      <c r="D281" s="357"/>
      <c r="E281" s="200" t="s">
        <v>213</v>
      </c>
      <c r="F281" s="180" t="s">
        <v>695</v>
      </c>
      <c r="G281" s="201" t="s">
        <v>734</v>
      </c>
      <c r="H281" s="163"/>
      <c r="I281" s="180"/>
      <c r="J281" s="318">
        <f t="shared" si="8"/>
        <v>0</v>
      </c>
      <c r="M281" s="331" t="s">
        <v>615</v>
      </c>
      <c r="N281" s="350"/>
      <c r="O281" s="331" t="s">
        <v>385</v>
      </c>
      <c r="P281" s="213" t="s">
        <v>352</v>
      </c>
    </row>
    <row r="282" spans="1:16" ht="25.5" hidden="1" x14ac:dyDescent="0.2">
      <c r="A282" s="142" t="s">
        <v>63</v>
      </c>
      <c r="B282" s="276" t="s">
        <v>758</v>
      </c>
      <c r="C282" s="357" t="s">
        <v>759</v>
      </c>
      <c r="D282" s="357"/>
      <c r="E282" s="200" t="s">
        <v>199</v>
      </c>
      <c r="F282" s="180" t="s">
        <v>559</v>
      </c>
      <c r="G282" s="201" t="s">
        <v>760</v>
      </c>
      <c r="H282" s="201"/>
      <c r="I282" s="202"/>
      <c r="J282" s="318">
        <f t="shared" si="8"/>
        <v>0</v>
      </c>
      <c r="M282" s="331" t="s">
        <v>615</v>
      </c>
      <c r="N282" s="350"/>
      <c r="O282" s="331" t="s">
        <v>748</v>
      </c>
      <c r="P282" s="213" t="s">
        <v>207</v>
      </c>
    </row>
    <row r="283" spans="1:16" ht="25.5" x14ac:dyDescent="0.2">
      <c r="A283" s="33" t="s">
        <v>190</v>
      </c>
      <c r="B283" s="276" t="s">
        <v>676</v>
      </c>
      <c r="C283" s="357" t="s">
        <v>677</v>
      </c>
      <c r="D283" s="357"/>
      <c r="E283" s="200" t="s">
        <v>213</v>
      </c>
      <c r="F283" s="180" t="s">
        <v>613</v>
      </c>
      <c r="G283" s="258" t="s">
        <v>678</v>
      </c>
      <c r="H283" s="163"/>
      <c r="I283" s="202"/>
      <c r="J283" s="318">
        <f t="shared" si="8"/>
        <v>0</v>
      </c>
      <c r="M283" s="331" t="s">
        <v>615</v>
      </c>
      <c r="N283" s="350"/>
      <c r="O283" s="331" t="s">
        <v>748</v>
      </c>
      <c r="P283" s="213" t="s">
        <v>207</v>
      </c>
    </row>
    <row r="284" spans="1:16" ht="25.5" hidden="1" x14ac:dyDescent="0.2">
      <c r="A284" s="33" t="s">
        <v>191</v>
      </c>
      <c r="B284" s="276" t="s">
        <v>676</v>
      </c>
      <c r="C284" s="357" t="s">
        <v>677</v>
      </c>
      <c r="D284" s="357"/>
      <c r="E284" s="200" t="s">
        <v>213</v>
      </c>
      <c r="F284" s="180" t="s">
        <v>613</v>
      </c>
      <c r="G284" s="258" t="s">
        <v>678</v>
      </c>
      <c r="H284" s="163"/>
      <c r="I284" s="202"/>
      <c r="J284" s="318">
        <f t="shared" si="8"/>
        <v>0</v>
      </c>
      <c r="M284" s="331" t="s">
        <v>615</v>
      </c>
      <c r="N284" s="350"/>
      <c r="O284" s="331" t="s">
        <v>748</v>
      </c>
      <c r="P284" s="213" t="s">
        <v>207</v>
      </c>
    </row>
    <row r="285" spans="1:16" ht="25.5" hidden="1" x14ac:dyDescent="0.2">
      <c r="A285" s="33" t="s">
        <v>192</v>
      </c>
      <c r="B285" s="276" t="s">
        <v>676</v>
      </c>
      <c r="C285" s="357" t="s">
        <v>677</v>
      </c>
      <c r="D285" s="357"/>
      <c r="E285" s="200" t="s">
        <v>213</v>
      </c>
      <c r="F285" s="180" t="s">
        <v>613</v>
      </c>
      <c r="G285" s="258" t="s">
        <v>678</v>
      </c>
      <c r="H285" s="163"/>
      <c r="I285" s="202"/>
      <c r="J285" s="318">
        <f t="shared" si="8"/>
        <v>0</v>
      </c>
      <c r="M285" s="331" t="s">
        <v>615</v>
      </c>
      <c r="N285" s="350"/>
      <c r="O285" s="331" t="s">
        <v>748</v>
      </c>
      <c r="P285" s="213" t="s">
        <v>207</v>
      </c>
    </row>
    <row r="286" spans="1:16" s="405" customFormat="1" hidden="1" x14ac:dyDescent="0.2">
      <c r="A286" s="142" t="s">
        <v>63</v>
      </c>
      <c r="B286" s="381" t="s">
        <v>763</v>
      </c>
      <c r="C286" s="400" t="s">
        <v>764</v>
      </c>
      <c r="D286" s="400"/>
      <c r="E286" s="400"/>
      <c r="F286" s="382"/>
      <c r="G286" s="401"/>
      <c r="H286" s="383"/>
      <c r="I286" s="383"/>
      <c r="J286" s="375"/>
      <c r="K286" s="319">
        <f>(COUNTA($G$290:$G$313)-COUNTIF($H$290:$H$313,"NA")-COUNTIF($H$290:$H$313,""))</f>
        <v>0</v>
      </c>
      <c r="L286" s="24"/>
      <c r="M286" s="402"/>
      <c r="N286" s="402"/>
      <c r="O286" s="403"/>
      <c r="P286" s="404"/>
    </row>
    <row r="287" spans="1:16" s="44" customFormat="1" x14ac:dyDescent="0.2">
      <c r="A287" s="142" t="s">
        <v>190</v>
      </c>
      <c r="B287" s="381" t="s">
        <v>763</v>
      </c>
      <c r="C287" s="381" t="s">
        <v>764</v>
      </c>
      <c r="D287" s="381"/>
      <c r="E287" s="381"/>
      <c r="F287" s="382"/>
      <c r="G287" s="383"/>
      <c r="H287" s="383"/>
      <c r="I287" s="383"/>
      <c r="J287" s="375"/>
      <c r="K287" s="319">
        <f>(COUNTA($G$290:$G$313)-COUNTIF($H$290:$H$313,"NA")-COUNTIF($H$290:$H$313,""))</f>
        <v>0</v>
      </c>
      <c r="L287" s="24"/>
      <c r="M287" s="320"/>
      <c r="N287" s="320"/>
      <c r="O287" s="322"/>
      <c r="P287" s="323" t="e">
        <v>#N/A</v>
      </c>
    </row>
    <row r="288" spans="1:16" s="44" customFormat="1" hidden="1" x14ac:dyDescent="0.2">
      <c r="A288" s="142" t="s">
        <v>191</v>
      </c>
      <c r="B288" s="381" t="s">
        <v>763</v>
      </c>
      <c r="C288" s="381" t="s">
        <v>764</v>
      </c>
      <c r="D288" s="381"/>
      <c r="E288" s="381"/>
      <c r="F288" s="382"/>
      <c r="G288" s="383"/>
      <c r="H288" s="383"/>
      <c r="I288" s="383"/>
      <c r="J288" s="375"/>
      <c r="K288" s="319">
        <f>(COUNTA($G$290:$G$313)-COUNTIF($H$290:$H$313,"NA")-COUNTIF($H$290:$H$313,""))</f>
        <v>0</v>
      </c>
      <c r="L288" s="24"/>
      <c r="M288" s="320"/>
      <c r="N288" s="320"/>
      <c r="O288" s="322"/>
      <c r="P288" s="323" t="e">
        <v>#N/A</v>
      </c>
    </row>
    <row r="289" spans="1:51" s="44" customFormat="1" hidden="1" x14ac:dyDescent="0.2">
      <c r="A289" s="142" t="s">
        <v>192</v>
      </c>
      <c r="B289" s="381" t="s">
        <v>763</v>
      </c>
      <c r="C289" s="381" t="s">
        <v>764</v>
      </c>
      <c r="D289" s="381"/>
      <c r="E289" s="381"/>
      <c r="F289" s="382"/>
      <c r="G289" s="383"/>
      <c r="H289" s="383"/>
      <c r="I289" s="383"/>
      <c r="J289" s="375"/>
      <c r="K289" s="319">
        <f>(COUNTA($G$290:$G$313)-COUNTIF($H$290:$H$313,"NA")-COUNTIF($H$290:$H$313,""))</f>
        <v>0</v>
      </c>
      <c r="L289" s="24"/>
      <c r="M289" s="320"/>
      <c r="N289" s="320"/>
      <c r="O289" s="322"/>
      <c r="P289" s="323" t="e">
        <v>#N/A</v>
      </c>
    </row>
    <row r="290" spans="1:51" s="412" customFormat="1" ht="38.25" hidden="1" x14ac:dyDescent="0.2">
      <c r="A290" s="142" t="s">
        <v>63</v>
      </c>
      <c r="B290" s="50"/>
      <c r="C290" s="406" t="s">
        <v>765</v>
      </c>
      <c r="D290" s="406"/>
      <c r="E290" s="407" t="s">
        <v>199</v>
      </c>
      <c r="F290" s="38"/>
      <c r="G290" s="408" t="s">
        <v>766</v>
      </c>
      <c r="H290" s="163"/>
      <c r="I290" s="368"/>
      <c r="J290" s="318">
        <f t="shared" ref="J290:J313" si="9">IF(H290="Oui",1,IF(H290="Non",0,IF(H290="en grande partie",0.75,IF(H290="Partiellement",0.25,0))))</f>
        <v>0</v>
      </c>
      <c r="K290" s="326"/>
      <c r="L290" s="326"/>
      <c r="M290" s="409"/>
      <c r="N290" s="410" t="s">
        <v>767</v>
      </c>
      <c r="O290" s="409" t="s">
        <v>385</v>
      </c>
      <c r="P290" s="411" t="s">
        <v>352</v>
      </c>
      <c r="Q290" s="405"/>
      <c r="R290" s="405"/>
      <c r="S290" s="405"/>
      <c r="T290" s="405"/>
      <c r="U290" s="405"/>
      <c r="V290" s="405"/>
      <c r="W290" s="405"/>
      <c r="X290" s="405"/>
      <c r="Y290" s="405"/>
      <c r="Z290" s="405"/>
      <c r="AA290" s="405"/>
      <c r="AB290" s="405"/>
      <c r="AC290" s="405"/>
      <c r="AD290" s="405"/>
      <c r="AE290" s="405"/>
      <c r="AF290" s="405"/>
      <c r="AG290" s="405"/>
      <c r="AH290" s="405"/>
      <c r="AI290" s="405"/>
      <c r="AJ290" s="405"/>
      <c r="AK290" s="405"/>
      <c r="AL290" s="405"/>
      <c r="AM290" s="405"/>
      <c r="AN290" s="405"/>
      <c r="AO290" s="405"/>
      <c r="AP290" s="405"/>
      <c r="AQ290" s="405"/>
      <c r="AR290" s="405"/>
      <c r="AS290" s="405"/>
      <c r="AT290" s="405"/>
      <c r="AU290" s="405"/>
      <c r="AV290" s="405"/>
      <c r="AW290" s="405"/>
      <c r="AX290" s="405"/>
      <c r="AY290" s="405"/>
    </row>
    <row r="291" spans="1:51" ht="38.25" x14ac:dyDescent="0.2">
      <c r="A291" s="33" t="s">
        <v>190</v>
      </c>
      <c r="B291" s="50"/>
      <c r="C291" s="37" t="s">
        <v>765</v>
      </c>
      <c r="D291" s="37"/>
      <c r="E291" s="38" t="s">
        <v>199</v>
      </c>
      <c r="F291" s="38"/>
      <c r="G291" s="334" t="s">
        <v>766</v>
      </c>
      <c r="H291" s="163"/>
      <c r="I291" s="368"/>
      <c r="J291" s="318">
        <f t="shared" si="9"/>
        <v>0</v>
      </c>
      <c r="K291" s="326"/>
      <c r="L291" s="326"/>
      <c r="M291" s="331"/>
      <c r="N291" s="350" t="s">
        <v>767</v>
      </c>
      <c r="O291" s="331" t="s">
        <v>385</v>
      </c>
      <c r="P291" s="213" t="s">
        <v>352</v>
      </c>
    </row>
    <row r="292" spans="1:51" ht="38.25" hidden="1" x14ac:dyDescent="0.2">
      <c r="A292" s="33" t="s">
        <v>191</v>
      </c>
      <c r="B292" s="50"/>
      <c r="C292" s="37" t="s">
        <v>765</v>
      </c>
      <c r="D292" s="37"/>
      <c r="E292" s="38" t="s">
        <v>199</v>
      </c>
      <c r="F292" s="38"/>
      <c r="G292" s="334" t="s">
        <v>766</v>
      </c>
      <c r="H292" s="163"/>
      <c r="I292" s="164"/>
      <c r="J292" s="318">
        <f t="shared" si="9"/>
        <v>0</v>
      </c>
      <c r="K292" s="326"/>
      <c r="L292" s="326"/>
      <c r="M292" s="331"/>
      <c r="N292" s="350" t="s">
        <v>767</v>
      </c>
      <c r="O292" s="331" t="s">
        <v>385</v>
      </c>
      <c r="P292" s="213" t="s">
        <v>352</v>
      </c>
    </row>
    <row r="293" spans="1:51" ht="38.25" hidden="1" x14ac:dyDescent="0.2">
      <c r="A293" s="33" t="s">
        <v>192</v>
      </c>
      <c r="B293" s="50"/>
      <c r="C293" s="37" t="s">
        <v>765</v>
      </c>
      <c r="D293" s="37"/>
      <c r="E293" s="38" t="s">
        <v>199</v>
      </c>
      <c r="F293" s="38"/>
      <c r="G293" s="334" t="s">
        <v>766</v>
      </c>
      <c r="H293" s="163"/>
      <c r="I293" s="368"/>
      <c r="J293" s="318">
        <f t="shared" si="9"/>
        <v>0</v>
      </c>
      <c r="K293" s="326"/>
      <c r="L293" s="326"/>
      <c r="M293" s="331"/>
      <c r="N293" s="350" t="s">
        <v>767</v>
      </c>
      <c r="O293" s="331" t="s">
        <v>385</v>
      </c>
      <c r="P293" s="213" t="s">
        <v>352</v>
      </c>
    </row>
    <row r="294" spans="1:51" s="412" customFormat="1" hidden="1" x14ac:dyDescent="0.2">
      <c r="A294" s="142" t="s">
        <v>63</v>
      </c>
      <c r="B294" s="50"/>
      <c r="C294" s="406" t="s">
        <v>768</v>
      </c>
      <c r="D294" s="406"/>
      <c r="E294" s="407" t="s">
        <v>199</v>
      </c>
      <c r="F294" s="180"/>
      <c r="G294" s="413" t="s">
        <v>769</v>
      </c>
      <c r="H294" s="163"/>
      <c r="I294" s="414"/>
      <c r="J294" s="318">
        <f t="shared" si="9"/>
        <v>0</v>
      </c>
      <c r="K294" s="24"/>
      <c r="L294" s="24"/>
      <c r="M294" s="415"/>
      <c r="N294" s="410" t="s">
        <v>770</v>
      </c>
      <c r="O294" s="415"/>
      <c r="P294" s="416" t="e">
        <v>#N/A</v>
      </c>
      <c r="Q294" s="405"/>
      <c r="R294" s="405"/>
      <c r="S294" s="405"/>
      <c r="T294" s="405"/>
      <c r="U294" s="405"/>
      <c r="V294" s="405"/>
      <c r="W294" s="405"/>
      <c r="X294" s="405"/>
      <c r="Y294" s="405"/>
      <c r="Z294" s="405"/>
      <c r="AA294" s="405"/>
      <c r="AB294" s="405"/>
      <c r="AC294" s="405"/>
      <c r="AD294" s="405"/>
      <c r="AE294" s="405"/>
      <c r="AF294" s="405"/>
      <c r="AG294" s="405"/>
      <c r="AH294" s="405"/>
      <c r="AI294" s="405"/>
      <c r="AJ294" s="405"/>
      <c r="AK294" s="405"/>
      <c r="AL294" s="405"/>
      <c r="AM294" s="405"/>
      <c r="AN294" s="405"/>
      <c r="AO294" s="405"/>
      <c r="AP294" s="405"/>
      <c r="AQ294" s="405"/>
      <c r="AR294" s="405"/>
      <c r="AS294" s="405"/>
      <c r="AT294" s="405"/>
      <c r="AU294" s="405"/>
      <c r="AV294" s="405"/>
      <c r="AW294" s="405"/>
      <c r="AX294" s="405"/>
      <c r="AY294" s="405"/>
    </row>
    <row r="295" spans="1:51" x14ac:dyDescent="0.2">
      <c r="A295" s="33" t="s">
        <v>190</v>
      </c>
      <c r="B295" s="50"/>
      <c r="C295" s="37" t="s">
        <v>768</v>
      </c>
      <c r="D295" s="37"/>
      <c r="E295" s="38" t="s">
        <v>199</v>
      </c>
      <c r="F295" s="38"/>
      <c r="G295" s="362" t="s">
        <v>769</v>
      </c>
      <c r="H295" s="163"/>
      <c r="I295" s="368"/>
      <c r="J295" s="318">
        <f t="shared" si="9"/>
        <v>0</v>
      </c>
      <c r="M295" s="331"/>
      <c r="N295" s="350" t="s">
        <v>770</v>
      </c>
      <c r="O295" s="331"/>
      <c r="P295" s="213" t="e">
        <v>#N/A</v>
      </c>
    </row>
    <row r="296" spans="1:51" hidden="1" x14ac:dyDescent="0.2">
      <c r="A296" s="33" t="s">
        <v>191</v>
      </c>
      <c r="B296" s="50"/>
      <c r="C296" s="37" t="s">
        <v>768</v>
      </c>
      <c r="D296" s="37"/>
      <c r="E296" s="38" t="s">
        <v>199</v>
      </c>
      <c r="F296" s="38"/>
      <c r="G296" s="362" t="s">
        <v>769</v>
      </c>
      <c r="H296" s="163"/>
      <c r="I296" s="368"/>
      <c r="J296" s="318">
        <f t="shared" si="9"/>
        <v>0</v>
      </c>
      <c r="M296" s="331"/>
      <c r="N296" s="350" t="s">
        <v>770</v>
      </c>
      <c r="O296" s="331"/>
      <c r="P296" s="213" t="e">
        <v>#N/A</v>
      </c>
    </row>
    <row r="297" spans="1:51" hidden="1" x14ac:dyDescent="0.2">
      <c r="A297" s="33" t="s">
        <v>192</v>
      </c>
      <c r="B297" s="50"/>
      <c r="C297" s="37" t="s">
        <v>768</v>
      </c>
      <c r="D297" s="37"/>
      <c r="E297" s="38" t="s">
        <v>199</v>
      </c>
      <c r="F297" s="38"/>
      <c r="G297" s="362" t="s">
        <v>769</v>
      </c>
      <c r="H297" s="163"/>
      <c r="I297" s="368"/>
      <c r="J297" s="318">
        <f t="shared" si="9"/>
        <v>0</v>
      </c>
      <c r="M297" s="331"/>
      <c r="N297" s="350" t="s">
        <v>770</v>
      </c>
      <c r="O297" s="331"/>
      <c r="P297" s="213" t="e">
        <v>#N/A</v>
      </c>
    </row>
    <row r="298" spans="1:51" s="412" customFormat="1" ht="38.25" hidden="1" x14ac:dyDescent="0.2">
      <c r="A298" s="142" t="s">
        <v>63</v>
      </c>
      <c r="B298" s="50"/>
      <c r="C298" s="406" t="s">
        <v>771</v>
      </c>
      <c r="D298" s="406"/>
      <c r="E298" s="407" t="s">
        <v>199</v>
      </c>
      <c r="F298" s="38"/>
      <c r="G298" s="408" t="s">
        <v>772</v>
      </c>
      <c r="H298" s="338"/>
      <c r="I298" s="368"/>
      <c r="J298" s="318">
        <f t="shared" si="9"/>
        <v>0</v>
      </c>
      <c r="K298" s="24"/>
      <c r="L298" s="24"/>
      <c r="M298" s="409"/>
      <c r="N298" s="410" t="s">
        <v>767</v>
      </c>
      <c r="O298" s="409"/>
      <c r="P298" s="411" t="e">
        <v>#N/A</v>
      </c>
      <c r="Q298" s="405"/>
      <c r="R298" s="405"/>
      <c r="S298" s="405"/>
      <c r="T298" s="405"/>
      <c r="U298" s="405"/>
      <c r="V298" s="405"/>
      <c r="W298" s="405"/>
      <c r="X298" s="405"/>
      <c r="Y298" s="405"/>
      <c r="Z298" s="405"/>
      <c r="AA298" s="405"/>
      <c r="AB298" s="405"/>
      <c r="AC298" s="405"/>
      <c r="AD298" s="405"/>
      <c r="AE298" s="405"/>
      <c r="AF298" s="405"/>
      <c r="AG298" s="405"/>
      <c r="AH298" s="405"/>
      <c r="AI298" s="405"/>
      <c r="AJ298" s="405"/>
      <c r="AK298" s="405"/>
      <c r="AL298" s="405"/>
      <c r="AM298" s="405"/>
      <c r="AN298" s="405"/>
      <c r="AO298" s="405"/>
      <c r="AP298" s="405"/>
      <c r="AQ298" s="405"/>
      <c r="AR298" s="405"/>
      <c r="AS298" s="405"/>
      <c r="AT298" s="405"/>
      <c r="AU298" s="405"/>
      <c r="AV298" s="405"/>
      <c r="AW298" s="405"/>
      <c r="AX298" s="405"/>
      <c r="AY298" s="405"/>
    </row>
    <row r="299" spans="1:51" ht="38.25" x14ac:dyDescent="0.2">
      <c r="A299" s="33" t="s">
        <v>190</v>
      </c>
      <c r="B299" s="50"/>
      <c r="C299" s="37" t="s">
        <v>771</v>
      </c>
      <c r="D299" s="37"/>
      <c r="E299" s="38" t="s">
        <v>199</v>
      </c>
      <c r="F299" s="38"/>
      <c r="G299" s="334" t="s">
        <v>772</v>
      </c>
      <c r="H299" s="338"/>
      <c r="I299" s="368"/>
      <c r="J299" s="318">
        <f t="shared" si="9"/>
        <v>0</v>
      </c>
      <c r="M299" s="331"/>
      <c r="N299" s="350" t="s">
        <v>767</v>
      </c>
      <c r="O299" s="331"/>
      <c r="P299" s="213" t="e">
        <v>#N/A</v>
      </c>
    </row>
    <row r="300" spans="1:51" ht="38.25" hidden="1" x14ac:dyDescent="0.2">
      <c r="A300" s="33" t="s">
        <v>191</v>
      </c>
      <c r="B300" s="50"/>
      <c r="C300" s="37" t="s">
        <v>771</v>
      </c>
      <c r="D300" s="37"/>
      <c r="E300" s="38" t="s">
        <v>199</v>
      </c>
      <c r="F300" s="38"/>
      <c r="G300" s="334" t="s">
        <v>772</v>
      </c>
      <c r="H300" s="338"/>
      <c r="I300" s="368"/>
      <c r="J300" s="318">
        <f t="shared" si="9"/>
        <v>0</v>
      </c>
      <c r="M300" s="331"/>
      <c r="N300" s="350" t="s">
        <v>767</v>
      </c>
      <c r="O300" s="331"/>
      <c r="P300" s="213" t="e">
        <v>#N/A</v>
      </c>
    </row>
    <row r="301" spans="1:51" ht="38.25" hidden="1" x14ac:dyDescent="0.2">
      <c r="A301" s="33" t="s">
        <v>192</v>
      </c>
      <c r="B301" s="50"/>
      <c r="C301" s="37" t="s">
        <v>771</v>
      </c>
      <c r="D301" s="37"/>
      <c r="E301" s="38" t="s">
        <v>199</v>
      </c>
      <c r="F301" s="38"/>
      <c r="G301" s="334" t="s">
        <v>772</v>
      </c>
      <c r="H301" s="338"/>
      <c r="I301" s="368"/>
      <c r="J301" s="318">
        <f t="shared" si="9"/>
        <v>0</v>
      </c>
      <c r="M301" s="331"/>
      <c r="N301" s="350" t="s">
        <v>767</v>
      </c>
      <c r="O301" s="331"/>
      <c r="P301" s="213" t="e">
        <v>#N/A</v>
      </c>
    </row>
    <row r="302" spans="1:51" s="412" customFormat="1" ht="25.5" hidden="1" x14ac:dyDescent="0.2">
      <c r="A302" s="142" t="s">
        <v>63</v>
      </c>
      <c r="B302" s="50"/>
      <c r="C302" s="406" t="s">
        <v>773</v>
      </c>
      <c r="D302" s="406"/>
      <c r="E302" s="407" t="s">
        <v>199</v>
      </c>
      <c r="F302" s="38"/>
      <c r="G302" s="408" t="s">
        <v>774</v>
      </c>
      <c r="H302" s="163"/>
      <c r="I302" s="368"/>
      <c r="J302" s="318">
        <f t="shared" si="9"/>
        <v>0</v>
      </c>
      <c r="K302" s="24"/>
      <c r="L302" s="24"/>
      <c r="M302" s="409"/>
      <c r="N302" s="410" t="s">
        <v>770</v>
      </c>
      <c r="O302" s="409"/>
      <c r="P302" s="411" t="e">
        <v>#N/A</v>
      </c>
      <c r="Q302" s="405"/>
      <c r="R302" s="405"/>
      <c r="S302" s="405"/>
      <c r="T302" s="405"/>
      <c r="U302" s="405"/>
      <c r="V302" s="405"/>
      <c r="W302" s="405"/>
      <c r="X302" s="405"/>
      <c r="Y302" s="405"/>
      <c r="Z302" s="405"/>
      <c r="AA302" s="405"/>
      <c r="AB302" s="405"/>
      <c r="AC302" s="405"/>
      <c r="AD302" s="405"/>
      <c r="AE302" s="405"/>
      <c r="AF302" s="405"/>
      <c r="AG302" s="405"/>
      <c r="AH302" s="405"/>
      <c r="AI302" s="405"/>
      <c r="AJ302" s="405"/>
      <c r="AK302" s="405"/>
      <c r="AL302" s="405"/>
      <c r="AM302" s="405"/>
      <c r="AN302" s="405"/>
      <c r="AO302" s="405"/>
      <c r="AP302" s="405"/>
      <c r="AQ302" s="405"/>
      <c r="AR302" s="405"/>
      <c r="AS302" s="405"/>
      <c r="AT302" s="405"/>
      <c r="AU302" s="405"/>
      <c r="AV302" s="405"/>
      <c r="AW302" s="405"/>
      <c r="AX302" s="405"/>
      <c r="AY302" s="405"/>
    </row>
    <row r="303" spans="1:51" ht="25.5" x14ac:dyDescent="0.2">
      <c r="A303" s="33" t="s">
        <v>190</v>
      </c>
      <c r="B303" s="50"/>
      <c r="C303" s="37" t="s">
        <v>773</v>
      </c>
      <c r="D303" s="37"/>
      <c r="E303" s="38" t="s">
        <v>199</v>
      </c>
      <c r="F303" s="38"/>
      <c r="G303" s="334" t="s">
        <v>774</v>
      </c>
      <c r="H303" s="163"/>
      <c r="I303" s="368"/>
      <c r="J303" s="318">
        <f t="shared" si="9"/>
        <v>0</v>
      </c>
      <c r="M303" s="331"/>
      <c r="N303" s="350" t="s">
        <v>770</v>
      </c>
      <c r="O303" s="331"/>
      <c r="P303" s="213" t="e">
        <v>#N/A</v>
      </c>
    </row>
    <row r="304" spans="1:51" ht="25.5" hidden="1" x14ac:dyDescent="0.2">
      <c r="A304" s="33" t="s">
        <v>191</v>
      </c>
      <c r="B304" s="50"/>
      <c r="C304" s="37" t="s">
        <v>773</v>
      </c>
      <c r="D304" s="37"/>
      <c r="E304" s="38" t="s">
        <v>199</v>
      </c>
      <c r="F304" s="38"/>
      <c r="G304" s="334" t="s">
        <v>774</v>
      </c>
      <c r="H304" s="163"/>
      <c r="I304" s="368"/>
      <c r="J304" s="318">
        <f t="shared" si="9"/>
        <v>0</v>
      </c>
      <c r="M304" s="331"/>
      <c r="N304" s="350" t="s">
        <v>770</v>
      </c>
      <c r="O304" s="331"/>
      <c r="P304" s="213" t="e">
        <v>#N/A</v>
      </c>
    </row>
    <row r="305" spans="1:51" ht="25.5" hidden="1" x14ac:dyDescent="0.2">
      <c r="A305" s="33" t="s">
        <v>192</v>
      </c>
      <c r="B305" s="50"/>
      <c r="C305" s="37" t="s">
        <v>773</v>
      </c>
      <c r="D305" s="37"/>
      <c r="E305" s="38" t="s">
        <v>199</v>
      </c>
      <c r="F305" s="38"/>
      <c r="G305" s="334" t="s">
        <v>774</v>
      </c>
      <c r="H305" s="163"/>
      <c r="I305" s="368"/>
      <c r="J305" s="318">
        <f t="shared" si="9"/>
        <v>0</v>
      </c>
      <c r="M305" s="331"/>
      <c r="N305" s="350" t="s">
        <v>770</v>
      </c>
      <c r="O305" s="331"/>
      <c r="P305" s="213" t="e">
        <v>#N/A</v>
      </c>
    </row>
    <row r="306" spans="1:51" s="412" customFormat="1" ht="25.5" hidden="1" x14ac:dyDescent="0.2">
      <c r="A306" s="142" t="s">
        <v>63</v>
      </c>
      <c r="B306" s="50"/>
      <c r="C306" s="406" t="s">
        <v>775</v>
      </c>
      <c r="D306" s="406"/>
      <c r="E306" s="407" t="s">
        <v>199</v>
      </c>
      <c r="F306" s="38"/>
      <c r="G306" s="408" t="s">
        <v>776</v>
      </c>
      <c r="H306" s="163"/>
      <c r="I306" s="368"/>
      <c r="J306" s="318">
        <f t="shared" si="9"/>
        <v>0</v>
      </c>
      <c r="K306" s="24"/>
      <c r="L306" s="24"/>
      <c r="M306" s="409"/>
      <c r="N306" s="410" t="s">
        <v>777</v>
      </c>
      <c r="O306" s="409"/>
      <c r="P306" s="411" t="e">
        <v>#N/A</v>
      </c>
      <c r="Q306" s="405"/>
      <c r="R306" s="405"/>
      <c r="S306" s="405"/>
      <c r="T306" s="405"/>
      <c r="U306" s="405"/>
      <c r="V306" s="405"/>
      <c r="W306" s="405"/>
      <c r="X306" s="405"/>
      <c r="Y306" s="405"/>
      <c r="Z306" s="405"/>
      <c r="AA306" s="405"/>
      <c r="AB306" s="405"/>
      <c r="AC306" s="405"/>
      <c r="AD306" s="405"/>
      <c r="AE306" s="405"/>
      <c r="AF306" s="405"/>
      <c r="AG306" s="405"/>
      <c r="AH306" s="405"/>
      <c r="AI306" s="405"/>
      <c r="AJ306" s="405"/>
      <c r="AK306" s="405"/>
      <c r="AL306" s="405"/>
      <c r="AM306" s="405"/>
      <c r="AN306" s="405"/>
      <c r="AO306" s="405"/>
      <c r="AP306" s="405"/>
      <c r="AQ306" s="405"/>
      <c r="AR306" s="405"/>
      <c r="AS306" s="405"/>
      <c r="AT306" s="405"/>
      <c r="AU306" s="405"/>
      <c r="AV306" s="405"/>
      <c r="AW306" s="405"/>
      <c r="AX306" s="405"/>
      <c r="AY306" s="405"/>
    </row>
    <row r="307" spans="1:51" ht="25.5" x14ac:dyDescent="0.2">
      <c r="A307" s="33" t="s">
        <v>190</v>
      </c>
      <c r="B307" s="50"/>
      <c r="C307" s="37" t="s">
        <v>775</v>
      </c>
      <c r="D307" s="37"/>
      <c r="E307" s="38" t="s">
        <v>199</v>
      </c>
      <c r="F307" s="38"/>
      <c r="G307" s="334" t="s">
        <v>776</v>
      </c>
      <c r="H307" s="163"/>
      <c r="I307" s="368"/>
      <c r="J307" s="318">
        <f t="shared" si="9"/>
        <v>0</v>
      </c>
      <c r="M307" s="331"/>
      <c r="N307" s="350" t="s">
        <v>777</v>
      </c>
      <c r="O307" s="331"/>
      <c r="P307" s="213" t="e">
        <v>#N/A</v>
      </c>
    </row>
    <row r="308" spans="1:51" ht="25.5" hidden="1" x14ac:dyDescent="0.2">
      <c r="A308" s="33" t="s">
        <v>191</v>
      </c>
      <c r="B308" s="417"/>
      <c r="C308" s="40" t="s">
        <v>775</v>
      </c>
      <c r="D308" s="40"/>
      <c r="E308" s="267" t="s">
        <v>199</v>
      </c>
      <c r="F308" s="267"/>
      <c r="G308" s="418" t="s">
        <v>776</v>
      </c>
      <c r="H308" s="419"/>
      <c r="I308" s="420"/>
      <c r="J308" s="318">
        <f t="shared" si="9"/>
        <v>0</v>
      </c>
      <c r="M308" s="421"/>
      <c r="N308" s="422" t="s">
        <v>777</v>
      </c>
      <c r="O308" s="421"/>
      <c r="P308" s="423" t="e">
        <v>#N/A</v>
      </c>
    </row>
    <row r="309" spans="1:51" ht="25.5" hidden="1" x14ac:dyDescent="0.2">
      <c r="A309" s="424" t="s">
        <v>192</v>
      </c>
      <c r="B309" s="50"/>
      <c r="C309" s="37" t="s">
        <v>775</v>
      </c>
      <c r="D309" s="37"/>
      <c r="E309" s="38" t="s">
        <v>199</v>
      </c>
      <c r="F309" s="38"/>
      <c r="G309" s="334" t="s">
        <v>776</v>
      </c>
      <c r="H309" s="163"/>
      <c r="I309" s="368"/>
      <c r="J309" s="318">
        <f t="shared" si="9"/>
        <v>0</v>
      </c>
      <c r="M309" s="331"/>
      <c r="N309" s="350" t="s">
        <v>777</v>
      </c>
      <c r="O309" s="331"/>
      <c r="P309" s="213" t="e">
        <v>#N/A</v>
      </c>
    </row>
    <row r="310" spans="1:51" s="412" customFormat="1" hidden="1" x14ac:dyDescent="0.2">
      <c r="A310" s="425" t="s">
        <v>63</v>
      </c>
      <c r="B310" s="50"/>
      <c r="C310" s="406" t="s">
        <v>778</v>
      </c>
      <c r="D310" s="406"/>
      <c r="E310" s="407" t="s">
        <v>199</v>
      </c>
      <c r="F310" s="38"/>
      <c r="G310" s="408" t="s">
        <v>779</v>
      </c>
      <c r="H310" s="163"/>
      <c r="I310" s="368"/>
      <c r="J310" s="318">
        <f t="shared" si="9"/>
        <v>0</v>
      </c>
      <c r="K310" s="24"/>
      <c r="L310" s="24"/>
      <c r="M310" s="409"/>
      <c r="N310" s="410" t="s">
        <v>770</v>
      </c>
      <c r="O310" s="409"/>
      <c r="P310" s="411" t="e">
        <v>#N/A</v>
      </c>
      <c r="Q310" s="405"/>
      <c r="R310" s="405"/>
      <c r="S310" s="405"/>
      <c r="T310" s="405"/>
      <c r="U310" s="405"/>
      <c r="V310" s="405"/>
      <c r="W310" s="405"/>
      <c r="X310" s="405"/>
      <c r="Y310" s="405"/>
      <c r="Z310" s="405"/>
      <c r="AA310" s="405"/>
      <c r="AB310" s="405"/>
      <c r="AC310" s="405"/>
      <c r="AD310" s="405"/>
      <c r="AE310" s="405"/>
      <c r="AF310" s="405"/>
      <c r="AG310" s="405"/>
      <c r="AH310" s="405"/>
      <c r="AI310" s="405"/>
      <c r="AJ310" s="405"/>
      <c r="AK310" s="405"/>
      <c r="AL310" s="405"/>
      <c r="AM310" s="405"/>
      <c r="AN310" s="405"/>
      <c r="AO310" s="405"/>
      <c r="AP310" s="405"/>
      <c r="AQ310" s="405"/>
      <c r="AR310" s="405"/>
      <c r="AS310" s="405"/>
      <c r="AT310" s="405"/>
      <c r="AU310" s="405"/>
      <c r="AV310" s="405"/>
      <c r="AW310" s="405"/>
      <c r="AX310" s="405"/>
      <c r="AY310" s="405"/>
    </row>
    <row r="311" spans="1:51" x14ac:dyDescent="0.2">
      <c r="A311" s="424" t="s">
        <v>190</v>
      </c>
      <c r="B311" s="50"/>
      <c r="C311" s="37" t="s">
        <v>778</v>
      </c>
      <c r="D311" s="37"/>
      <c r="E311" s="38" t="s">
        <v>199</v>
      </c>
      <c r="F311" s="38"/>
      <c r="G311" s="334" t="s">
        <v>779</v>
      </c>
      <c r="H311" s="163"/>
      <c r="I311" s="368"/>
      <c r="J311" s="318">
        <f t="shared" si="9"/>
        <v>0</v>
      </c>
      <c r="M311" s="331"/>
      <c r="N311" s="350" t="s">
        <v>770</v>
      </c>
      <c r="O311" s="331"/>
      <c r="P311" s="213" t="e">
        <v>#N/A</v>
      </c>
    </row>
    <row r="312" spans="1:51" hidden="1" x14ac:dyDescent="0.2">
      <c r="A312" s="424" t="s">
        <v>191</v>
      </c>
      <c r="B312" s="50"/>
      <c r="C312" s="37" t="s">
        <v>778</v>
      </c>
      <c r="D312" s="37"/>
      <c r="E312" s="38" t="s">
        <v>199</v>
      </c>
      <c r="F312" s="38"/>
      <c r="G312" s="334" t="s">
        <v>779</v>
      </c>
      <c r="H312" s="163"/>
      <c r="I312" s="368"/>
      <c r="J312" s="318">
        <f t="shared" si="9"/>
        <v>0</v>
      </c>
      <c r="M312" s="331"/>
      <c r="N312" s="350" t="s">
        <v>770</v>
      </c>
      <c r="O312" s="331"/>
      <c r="P312" s="213" t="e">
        <v>#N/A</v>
      </c>
    </row>
    <row r="313" spans="1:51" hidden="1" x14ac:dyDescent="0.2">
      <c r="A313" s="424" t="s">
        <v>192</v>
      </c>
      <c r="B313" s="50"/>
      <c r="C313" s="37" t="s">
        <v>778</v>
      </c>
      <c r="D313" s="37"/>
      <c r="E313" s="38" t="s">
        <v>199</v>
      </c>
      <c r="F313" s="38"/>
      <c r="G313" s="334" t="s">
        <v>779</v>
      </c>
      <c r="H313" s="163"/>
      <c r="I313" s="368"/>
      <c r="J313" s="318">
        <f t="shared" si="9"/>
        <v>0</v>
      </c>
      <c r="M313" s="331"/>
      <c r="N313" s="350" t="s">
        <v>770</v>
      </c>
      <c r="O313" s="331"/>
      <c r="P313" s="213" t="e">
        <v>#N/A</v>
      </c>
    </row>
  </sheetData>
  <dataConsolidate/>
  <mergeCells count="3">
    <mergeCell ref="G1:M2"/>
    <mergeCell ref="E3:F3"/>
    <mergeCell ref="C4:F4"/>
  </mergeCells>
  <conditionalFormatting sqref="E1:E2 E5:E1048576">
    <cfRule type="containsText" dxfId="24" priority="3" operator="containsText" text="Observation">
      <formula>NOT(ISERROR(SEARCH("Observation",E1)))</formula>
    </cfRule>
    <cfRule type="containsText" dxfId="23" priority="4" operator="containsText" text="Entretien">
      <formula>NOT(ISERROR(SEARCH("Entretien",E1)))</formula>
    </cfRule>
    <cfRule type="containsText" dxfId="22" priority="5" operator="containsText" text="Consultation documentaire">
      <formula>NOT(ISERROR(SEARCH("Consultation documentaire",E1)))</formula>
    </cfRule>
  </conditionalFormatting>
  <conditionalFormatting sqref="O1:O2 O4:O1048576">
    <cfRule type="containsText" dxfId="21" priority="1" operator="containsText" text="CRITÈRE 2.2.2 –">
      <formula>NOT(ISERROR(SEARCH("CRITÈRE 2.2.2 –",O1)))</formula>
    </cfRule>
    <cfRule type="containsText" dxfId="20" priority="2" operator="containsText" text="3.6.2">
      <formula>NOT(ISERROR(SEARCH("3.6.2",O1)))</formula>
    </cfRule>
  </conditionalFormatting>
  <dataValidations count="1">
    <dataValidation type="list" allowBlank="1" showInputMessage="1" showErrorMessage="1" sqref="H258:H285 H290:H291 H294:H297 H302:H313">
      <formula1>choix1</formula1>
    </dataValidation>
  </dataValidations>
  <hyperlinks>
    <hyperlink ref="N63:N65" r:id="rId1" display="https://www.nouvelle-aquitaine.ars.sante.fr/system/files/2017-05/Guide_Pharma_Ehpad.pdf_x000a_Dans le cas où le conditionnement_x000a_primaire de tous les médicaments est conservé,_x000a_une préparation pour 28 jours est acceptée."/>
    <hyperlink ref="M114" r:id="rId2"/>
    <hyperlink ref="N126" r:id="rId3"/>
    <hyperlink ref="M118" r:id="rId4" display="HAS, Guide outil securisation autoevaluation administration medicaments - Partie 3 - Boite à outils : Liste des comprimés non sécables et non broyables, Mai 2013."/>
    <hyperlink ref="M115" r:id="rId5"/>
    <hyperlink ref="M116" r:id="rId6"/>
    <hyperlink ref="M117" r:id="rId7"/>
    <hyperlink ref="M119" r:id="rId8" display="HAS, Guide outil securisation autoevaluation administration medicaments - Partie 3 - Boite à outils : Liste des comprimés non sécables et non broyables, Mai 2013."/>
    <hyperlink ref="M120" r:id="rId9" display="HAS, Guide outil securisation autoevaluation administration medicaments - Partie 3 - Boite à outils : Liste des comprimés non sécables et non broyables, Mai 2013."/>
    <hyperlink ref="M121" r:id="rId10" display="HAS, Guide outil securisation autoevaluation administration medicaments - Partie 3 - Boite à outils : Liste des comprimés non sécables et non broyables, Mai 2013."/>
    <hyperlink ref="N127" r:id="rId11"/>
    <hyperlink ref="N128" r:id="rId12"/>
    <hyperlink ref="N129" r:id="rId13"/>
  </hyperlinks>
  <printOptions gridLines="1"/>
  <pageMargins left="0.7" right="0.7" top="0.75" bottom="0.75" header="0.5" footer="0.5"/>
  <pageSetup paperSize="9" scale="57" fitToHeight="0" orientation="portrait" r:id="rId14"/>
  <rowBreaks count="4" manualBreakCount="4">
    <brk id="38" min="1" max="4" man="1"/>
    <brk id="75" min="1" max="4" man="1"/>
    <brk id="79" min="1" max="4" man="1"/>
    <brk id="129" min="1" max="4" man="1"/>
  </rowBreaks>
  <drawing r:id="rId15"/>
  <tableParts count="1">
    <tablePart r:id="rId16"/>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'L:\Reseaux_partages_clavicule_et_scapula\OMEDIT\Handicap\[PRIORITES Grille référentiel omedit bretagne handicap v21072022.xlsx]Valid données'!#REF!</xm:f>
          </x14:formula1>
          <xm:sqref>H298:H301 H292:H293</xm:sqref>
        </x14:dataValidation>
      </x14:dataValidations>
    </ext>
    <ext xmlns:x15="http://schemas.microsoft.com/office/spreadsheetml/2010/11/main" uri="{3A4CF648-6AED-40f4-86FF-DC5316D8AED3}">
      <x14:slicerList xmlns:x14="http://schemas.microsoft.com/office/spreadsheetml/2009/9/main">
        <x14:slicer r:id="rId1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D00"/>
    <pageSetUpPr fitToPage="1"/>
  </sheetPr>
  <dimension ref="A1:AL120"/>
  <sheetViews>
    <sheetView showGridLines="0" zoomScale="68" workbookViewId="0">
      <selection activeCell="M34" sqref="M34"/>
    </sheetView>
  </sheetViews>
  <sheetFormatPr baseColWidth="10" defaultColWidth="10" defaultRowHeight="14.25" x14ac:dyDescent="0.2"/>
  <cols>
    <col min="1" max="1" width="3" style="33" customWidth="1"/>
    <col min="2" max="2" width="97.5" style="33" customWidth="1"/>
    <col min="3" max="3" width="1.625" style="33" customWidth="1"/>
    <col min="4" max="4" width="39.625" style="431" bestFit="1" customWidth="1"/>
    <col min="5" max="5" width="6.875" style="432" bestFit="1" customWidth="1"/>
    <col min="6" max="6" width="6" style="432" customWidth="1"/>
    <col min="7" max="8" width="5.125" style="432" customWidth="1"/>
    <col min="9" max="9" width="4.375" style="432" customWidth="1"/>
    <col min="10" max="10" width="5.125" style="433" customWidth="1"/>
    <col min="11" max="11" width="62.125" style="33" customWidth="1"/>
    <col min="12" max="12" width="1.625" style="33" customWidth="1"/>
    <col min="13" max="13" width="39.625" style="33" bestFit="1" customWidth="1"/>
    <col min="14" max="14" width="7" style="432" customWidth="1"/>
    <col min="15" max="15" width="6.125" style="432" customWidth="1"/>
    <col min="16" max="16" width="5.125" style="432" customWidth="1"/>
    <col min="17" max="17" width="7.5" style="432" customWidth="1"/>
    <col min="18" max="19" width="5.125" style="432" customWidth="1"/>
    <col min="20" max="20" width="58.125" style="33" bestFit="1" customWidth="1"/>
    <col min="21" max="21" width="10" style="33"/>
    <col min="22" max="22" width="39.625" style="33" bestFit="1" customWidth="1"/>
    <col min="23" max="16384" width="10" style="33"/>
  </cols>
  <sheetData>
    <row r="1" spans="1:27" ht="81.75" customHeight="1" x14ac:dyDescent="0.2"/>
    <row r="3" spans="1:27" ht="18.75" x14ac:dyDescent="0.3">
      <c r="B3" s="434" t="s">
        <v>141</v>
      </c>
      <c r="C3" s="435"/>
      <c r="D3" s="544" t="str">
        <f>'[1]Informations générales'!C4</f>
        <v>Saisissez ici le nom de votre établissement</v>
      </c>
      <c r="E3" s="545"/>
      <c r="F3" s="545"/>
      <c r="G3" s="545"/>
      <c r="H3" s="546"/>
    </row>
    <row r="5" spans="1:27" ht="36" customHeight="1" x14ac:dyDescent="0.2">
      <c r="B5" s="547" t="s">
        <v>780</v>
      </c>
      <c r="C5" s="547"/>
      <c r="D5" s="547"/>
      <c r="E5" s="547"/>
      <c r="F5" s="547"/>
      <c r="G5" s="547"/>
      <c r="H5" s="547"/>
      <c r="I5" s="436"/>
      <c r="J5" s="437"/>
      <c r="K5" s="548" t="s">
        <v>509</v>
      </c>
      <c r="L5" s="549"/>
      <c r="M5" s="549"/>
      <c r="N5" s="549"/>
      <c r="O5" s="549"/>
      <c r="P5" s="549"/>
      <c r="Q5" s="550"/>
      <c r="R5" s="436"/>
      <c r="T5" s="551" t="s">
        <v>781</v>
      </c>
      <c r="U5" s="552"/>
      <c r="V5" s="553"/>
      <c r="W5" s="438"/>
      <c r="X5" s="438"/>
      <c r="Y5" s="438"/>
      <c r="Z5" s="438"/>
      <c r="AA5" s="439"/>
    </row>
    <row r="6" spans="1:27" ht="8.25" customHeight="1" x14ac:dyDescent="0.5">
      <c r="B6" s="440"/>
      <c r="C6" s="440"/>
      <c r="D6" s="441"/>
      <c r="E6" s="440"/>
      <c r="F6" s="440"/>
      <c r="G6" s="440"/>
      <c r="H6" s="440"/>
      <c r="I6" s="440"/>
      <c r="J6" s="442"/>
      <c r="M6" s="431"/>
      <c r="W6" s="439"/>
      <c r="X6" s="439"/>
      <c r="Y6" s="439"/>
      <c r="Z6" s="439"/>
      <c r="AA6" s="439"/>
    </row>
    <row r="7" spans="1:27" ht="26.1" customHeight="1" x14ac:dyDescent="0.3">
      <c r="B7" s="434" t="s">
        <v>782</v>
      </c>
      <c r="C7" s="435"/>
      <c r="D7" s="443" t="str">
        <f>'[1]Informations générales'!C8</f>
        <v>Saisissez ici les informations demandées</v>
      </c>
      <c r="K7" s="434" t="s">
        <v>782</v>
      </c>
      <c r="L7" s="435"/>
      <c r="M7" s="443" t="str">
        <f>'[1]Informations générales'!C11</f>
        <v>Saisissez ici les informations demandées</v>
      </c>
      <c r="T7" s="434" t="s">
        <v>782</v>
      </c>
      <c r="U7" s="435"/>
      <c r="V7" s="443" t="str">
        <f>'[1]Informations générales'!C14</f>
        <v>Saisissez ici les informations demandées</v>
      </c>
      <c r="W7" s="439"/>
      <c r="X7" s="439"/>
      <c r="Y7" s="439"/>
      <c r="Z7" s="439"/>
      <c r="AA7" s="439"/>
    </row>
    <row r="8" spans="1:27" s="247" customFormat="1" ht="18.75" x14ac:dyDescent="0.2">
      <c r="D8" s="444"/>
      <c r="E8" s="432"/>
      <c r="F8" s="432"/>
      <c r="G8" s="432"/>
      <c r="H8" s="432"/>
      <c r="I8" s="432"/>
      <c r="J8" s="433"/>
      <c r="K8" s="33"/>
      <c r="L8" s="33"/>
      <c r="M8" s="431"/>
      <c r="N8" s="432"/>
      <c r="O8" s="432"/>
      <c r="P8" s="432"/>
      <c r="Q8" s="432"/>
      <c r="R8" s="432"/>
      <c r="S8" s="432"/>
      <c r="T8" s="439"/>
      <c r="U8" s="439"/>
      <c r="V8" s="445"/>
      <c r="W8" s="446" t="s">
        <v>783</v>
      </c>
      <c r="X8" s="446" t="s">
        <v>784</v>
      </c>
      <c r="Y8" s="446" t="s">
        <v>785</v>
      </c>
      <c r="Z8" s="446" t="s">
        <v>786</v>
      </c>
      <c r="AA8" s="439"/>
    </row>
    <row r="9" spans="1:27" s="439" customFormat="1" ht="19.5" thickBot="1" x14ac:dyDescent="0.35">
      <c r="D9" s="445" t="s">
        <v>787</v>
      </c>
      <c r="E9" s="446" t="s">
        <v>783</v>
      </c>
      <c r="F9" s="446" t="s">
        <v>784</v>
      </c>
      <c r="G9" s="446" t="s">
        <v>785</v>
      </c>
      <c r="H9" s="446" t="s">
        <v>786</v>
      </c>
      <c r="I9" s="432"/>
      <c r="J9" s="433"/>
      <c r="K9" s="33"/>
      <c r="L9" s="33"/>
      <c r="M9" s="445" t="s">
        <v>787</v>
      </c>
      <c r="N9" s="446" t="s">
        <v>783</v>
      </c>
      <c r="O9" s="446" t="s">
        <v>784</v>
      </c>
      <c r="P9" s="446" t="s">
        <v>785</v>
      </c>
      <c r="Q9" s="446" t="s">
        <v>786</v>
      </c>
      <c r="R9" s="432"/>
      <c r="S9" s="432"/>
      <c r="T9" s="447">
        <v>1</v>
      </c>
      <c r="U9" s="447">
        <v>0.99</v>
      </c>
      <c r="V9" s="447">
        <v>0.51</v>
      </c>
      <c r="W9" s="447">
        <v>0.01</v>
      </c>
      <c r="X9" s="448"/>
    </row>
    <row r="10" spans="1:27" s="435" customFormat="1" ht="24" thickBot="1" x14ac:dyDescent="0.35">
      <c r="A10" s="449"/>
      <c r="B10" s="450" t="e">
        <f>'[1]Politique et gouvernance'!#REF!</f>
        <v>#REF!</v>
      </c>
      <c r="D10" s="451">
        <f>IFERROR((SUM('[1]Politique et gouvernance'!J14:J155)/'[1]Politique et gouvernance'!L6),"")</f>
        <v>-1</v>
      </c>
      <c r="E10" s="447">
        <v>1</v>
      </c>
      <c r="F10" s="447">
        <v>0.9</v>
      </c>
      <c r="G10" s="447">
        <v>0.5</v>
      </c>
      <c r="H10" s="447">
        <v>0.2</v>
      </c>
      <c r="I10" s="452"/>
      <c r="J10" s="453"/>
      <c r="K10" s="450" t="s">
        <v>788</v>
      </c>
      <c r="L10" s="454"/>
      <c r="M10" s="455" t="str">
        <f>IFERROR((SUM('[1]Mise en oeuvre'!J14:J201)/'[1]Mise en oeuvre'!L6),"")</f>
        <v/>
      </c>
      <c r="N10" s="447">
        <v>1</v>
      </c>
      <c r="O10" s="447">
        <v>0.9</v>
      </c>
      <c r="P10" s="447">
        <v>0.5</v>
      </c>
      <c r="Q10" s="447">
        <v>0.2</v>
      </c>
      <c r="R10" s="452"/>
      <c r="S10" s="452"/>
      <c r="T10" s="456" t="s">
        <v>789</v>
      </c>
      <c r="U10" s="457"/>
      <c r="V10" s="458" t="str">
        <f>IFERROR(SUM(#REF!)/SUM(#REF!),"")</f>
        <v/>
      </c>
      <c r="W10" s="447">
        <v>0.01</v>
      </c>
      <c r="X10" s="448"/>
    </row>
    <row r="11" spans="1:27" s="435" customFormat="1" ht="22.7" customHeight="1" x14ac:dyDescent="0.3">
      <c r="A11" s="449"/>
      <c r="B11" s="459" t="e">
        <f>'[1]Politique et gouvernance'!#REF!</f>
        <v>#REF!</v>
      </c>
      <c r="D11" s="460" t="str">
        <f>IFERROR((SUM('[1]Politique et gouvernance'!J14:J48)/'[1]Politique et gouvernance'!K10),"")</f>
        <v/>
      </c>
      <c r="E11" s="447">
        <v>1</v>
      </c>
      <c r="F11" s="447">
        <v>0.9</v>
      </c>
      <c r="G11" s="447">
        <v>0.5</v>
      </c>
      <c r="H11" s="447">
        <v>0.2</v>
      </c>
      <c r="I11" s="452"/>
      <c r="J11" s="453"/>
      <c r="K11" s="459" t="e">
        <f>'[1]Mise en oeuvre'!#REF!</f>
        <v>#REF!</v>
      </c>
      <c r="M11" s="461">
        <f>IFERROR((SUM('[1]Mise en oeuvre'!J14:J42)/'[1]Mise en oeuvre'!K10),"")</f>
        <v>1</v>
      </c>
      <c r="N11" s="447">
        <v>1</v>
      </c>
      <c r="O11" s="447">
        <v>0.9</v>
      </c>
      <c r="P11" s="447">
        <v>0.5</v>
      </c>
      <c r="Q11" s="447">
        <v>0.2</v>
      </c>
      <c r="R11" s="452"/>
      <c r="S11" s="452"/>
      <c r="T11" s="447">
        <v>1</v>
      </c>
      <c r="U11" s="447">
        <v>0.99</v>
      </c>
      <c r="V11" s="447">
        <v>0.51</v>
      </c>
      <c r="W11" s="447">
        <v>0.01</v>
      </c>
      <c r="X11" s="448"/>
    </row>
    <row r="12" spans="1:27" s="435" customFormat="1" ht="18.75" x14ac:dyDescent="0.3">
      <c r="A12" s="449"/>
      <c r="B12" s="459" t="e">
        <f>'[1]Politique et gouvernance'!#REF!</f>
        <v>#REF!</v>
      </c>
      <c r="D12" s="460" t="str">
        <f>IFERROR((SUM('[1]Politique et gouvernance'!J53:J127)/'[1]Politique et gouvernance'!K49),"")</f>
        <v/>
      </c>
      <c r="E12" s="447">
        <v>1</v>
      </c>
      <c r="F12" s="447">
        <v>0.9</v>
      </c>
      <c r="G12" s="447">
        <v>0.5</v>
      </c>
      <c r="H12" s="447">
        <v>0.2</v>
      </c>
      <c r="I12" s="452"/>
      <c r="J12" s="453"/>
      <c r="K12" s="459" t="e">
        <f>'[1]Mise en oeuvre'!#REF!</f>
        <v>#REF!</v>
      </c>
      <c r="M12" s="462" t="str">
        <f>IFERROR((SUM('[1]Mise en oeuvre'!J47:J129)/'[1]Mise en oeuvre'!K43),"")</f>
        <v/>
      </c>
      <c r="N12" s="447">
        <v>1</v>
      </c>
      <c r="O12" s="447">
        <v>0.9</v>
      </c>
      <c r="P12" s="447">
        <v>0.5</v>
      </c>
      <c r="Q12" s="447">
        <v>0.2</v>
      </c>
      <c r="R12" s="452"/>
      <c r="S12" s="452"/>
      <c r="T12" s="33"/>
      <c r="U12" s="33"/>
      <c r="V12" s="33"/>
      <c r="W12" s="447">
        <v>0.01</v>
      </c>
      <c r="X12" s="439"/>
    </row>
    <row r="13" spans="1:27" ht="19.5" thickBot="1" x14ac:dyDescent="0.35">
      <c r="B13" s="459" t="e">
        <f>'[1]Politique et gouvernance'!#REF!</f>
        <v>#REF!</v>
      </c>
      <c r="D13" s="460">
        <f>IFERROR((SUM('[1]Politique et gouvernance'!J132:J155)/'[1]Politique et gouvernance'!K128),"")</f>
        <v>-1</v>
      </c>
      <c r="E13" s="447">
        <v>1</v>
      </c>
      <c r="F13" s="447">
        <v>0.9</v>
      </c>
      <c r="G13" s="447">
        <v>0.5</v>
      </c>
      <c r="H13" s="447">
        <v>0.2</v>
      </c>
      <c r="I13" s="452"/>
      <c r="K13" s="459" t="e">
        <f>'[1]Mise en oeuvre'!#REF!</f>
        <v>#REF!</v>
      </c>
      <c r="L13" s="435"/>
      <c r="M13" s="463">
        <f>IFERROR((SUM('[1]Mise en oeuvre'!J134:J181)/'[1]Mise en oeuvre'!K130),"")</f>
        <v>0</v>
      </c>
      <c r="N13" s="447">
        <v>1</v>
      </c>
      <c r="O13" s="447">
        <v>0.9</v>
      </c>
      <c r="P13" s="447">
        <v>0.5</v>
      </c>
      <c r="Q13" s="447">
        <v>0.2</v>
      </c>
    </row>
    <row r="14" spans="1:27" ht="19.5" thickBot="1" x14ac:dyDescent="0.35">
      <c r="B14" s="450" t="e">
        <f>'[1]Politique et gouvernance'!#REF!</f>
        <v>#REF!</v>
      </c>
      <c r="C14" s="435"/>
      <c r="D14" s="451">
        <f>IFERROR((SUM('[1]Politique et gouvernance'!J164:J219)/'[1]Politique et gouvernance'!L156),"")</f>
        <v>1.5</v>
      </c>
      <c r="E14" s="447">
        <v>1</v>
      </c>
      <c r="F14" s="447">
        <v>0.9</v>
      </c>
      <c r="G14" s="447">
        <v>0.5</v>
      </c>
      <c r="H14" s="447">
        <v>0.2</v>
      </c>
      <c r="K14" s="459" t="e">
        <f>'[1]Mise en oeuvre'!#REF!</f>
        <v>#REF!</v>
      </c>
      <c r="M14" s="464">
        <f>IFERROR((SUM('[1]Mise en oeuvre'!J186:J201)/'[1]Mise en oeuvre'!K182),"")</f>
        <v>0</v>
      </c>
      <c r="N14" s="447">
        <v>1</v>
      </c>
      <c r="O14" s="447">
        <v>0.9</v>
      </c>
      <c r="P14" s="447">
        <v>0.5</v>
      </c>
      <c r="Q14" s="447">
        <v>0.2</v>
      </c>
      <c r="W14" s="439"/>
      <c r="X14" s="439"/>
      <c r="Y14" s="439"/>
      <c r="Z14" s="439"/>
      <c r="AA14" s="439"/>
    </row>
    <row r="15" spans="1:27" ht="19.5" thickBot="1" x14ac:dyDescent="0.35">
      <c r="B15" s="459" t="e">
        <f>'[1]Politique et gouvernance'!#REF!</f>
        <v>#REF!</v>
      </c>
      <c r="C15" s="435"/>
      <c r="D15" s="460">
        <f>IFERROR((SUM('[1]Politique et gouvernance'!J164:J187)/'[1]Politique et gouvernance'!K160),"")</f>
        <v>2</v>
      </c>
      <c r="E15" s="447">
        <v>1</v>
      </c>
      <c r="F15" s="447">
        <v>0.9</v>
      </c>
      <c r="G15" s="447">
        <v>0.5</v>
      </c>
      <c r="H15" s="447">
        <v>0.2</v>
      </c>
      <c r="K15" s="450" t="s">
        <v>790</v>
      </c>
      <c r="L15" s="435"/>
      <c r="M15" s="455">
        <f>IFERROR((SUM('[1]Mise en oeuvre'!J210:J285)/'[1]Mise en oeuvre'!L202),"")</f>
        <v>0</v>
      </c>
      <c r="N15" s="447">
        <v>1</v>
      </c>
      <c r="O15" s="447">
        <v>0.9</v>
      </c>
      <c r="P15" s="447">
        <v>0.5</v>
      </c>
      <c r="Q15" s="447">
        <v>0.2</v>
      </c>
      <c r="W15" s="439"/>
      <c r="X15" s="439"/>
      <c r="Y15" s="439"/>
      <c r="Z15" s="439"/>
      <c r="AA15" s="439"/>
    </row>
    <row r="16" spans="1:27" ht="19.5" thickBot="1" x14ac:dyDescent="0.35">
      <c r="B16" s="459" t="e">
        <f>'[1]Politique et gouvernance'!#REF!</f>
        <v>#REF!</v>
      </c>
      <c r="C16" s="435"/>
      <c r="D16" s="460">
        <f>IFERROR((SUM('[1]Politique et gouvernance'!J192:J219)/'[1]Politique et gouvernance'!K188),"")</f>
        <v>1.3333333333333333</v>
      </c>
      <c r="E16" s="447">
        <v>1</v>
      </c>
      <c r="F16" s="447">
        <v>0.9</v>
      </c>
      <c r="G16" s="447">
        <v>0.5</v>
      </c>
      <c r="H16" s="447">
        <v>0.2</v>
      </c>
      <c r="K16" s="459" t="e">
        <f>'[1]Mise en oeuvre'!#REF!</f>
        <v>#REF!</v>
      </c>
      <c r="M16" s="464">
        <f>IFERROR((SUM('[1]Mise en oeuvre'!J210:J253)/'[1]Mise en oeuvre'!K206),"")</f>
        <v>0</v>
      </c>
      <c r="N16" s="447">
        <v>1</v>
      </c>
      <c r="O16" s="447">
        <v>0.9</v>
      </c>
      <c r="P16" s="447">
        <v>0.5</v>
      </c>
      <c r="Q16" s="447">
        <v>0.2</v>
      </c>
      <c r="V16" s="431"/>
    </row>
    <row r="17" spans="2:38" ht="19.5" thickBot="1" x14ac:dyDescent="0.35">
      <c r="B17" s="450" t="e">
        <f>'[1]Politique et gouvernance'!#REF!</f>
        <v>#REF!</v>
      </c>
      <c r="C17" s="435"/>
      <c r="D17" s="451">
        <f>IFERROR((SUM('[1]Politique et gouvernance'!J228:J274)/'[1]Politique et gouvernance'!L220),"")</f>
        <v>0</v>
      </c>
      <c r="E17" s="447">
        <v>1</v>
      </c>
      <c r="F17" s="447">
        <v>0.9</v>
      </c>
      <c r="G17" s="447">
        <v>0.5</v>
      </c>
      <c r="H17" s="447">
        <v>0.2</v>
      </c>
      <c r="K17" s="459" t="e">
        <f>'[1]Mise en oeuvre'!#REF!</f>
        <v>#REF!</v>
      </c>
      <c r="M17" s="464">
        <f>IFERROR((SUM('[1]Mise en oeuvre'!J258:J285)/'[1]Mise en oeuvre'!K254),"")</f>
        <v>0</v>
      </c>
      <c r="N17" s="447">
        <v>1</v>
      </c>
      <c r="O17" s="447">
        <v>0.9</v>
      </c>
      <c r="P17" s="447">
        <v>0.5</v>
      </c>
      <c r="Q17" s="447">
        <v>0.2</v>
      </c>
      <c r="T17" s="247"/>
      <c r="U17" s="247"/>
      <c r="V17" s="435"/>
    </row>
    <row r="18" spans="2:38" ht="19.5" thickBot="1" x14ac:dyDescent="0.35">
      <c r="B18" s="459" t="e">
        <f>'[1]Politique et gouvernance'!#REF!</f>
        <v>#REF!</v>
      </c>
      <c r="C18" s="435"/>
      <c r="D18" s="460">
        <f>IFERROR((SUM('[1]Politique et gouvernance'!J228:J230)/'[1]Politique et gouvernance'!K224),"")</f>
        <v>0</v>
      </c>
      <c r="E18" s="447">
        <v>1</v>
      </c>
      <c r="F18" s="447">
        <v>0.9</v>
      </c>
      <c r="G18" s="447">
        <v>0.5</v>
      </c>
      <c r="H18" s="447">
        <v>0.2</v>
      </c>
      <c r="K18" s="450" t="s">
        <v>791</v>
      </c>
      <c r="L18" s="435"/>
      <c r="M18" s="455" t="str">
        <f>IFERROR((SUM('[1]Mise en oeuvre'!J290:J316)/'[1]Mise en oeuvre'!L286),"")</f>
        <v/>
      </c>
      <c r="N18" s="447">
        <v>1</v>
      </c>
      <c r="O18" s="447">
        <v>0.9</v>
      </c>
      <c r="P18" s="447">
        <v>0.5</v>
      </c>
      <c r="Q18" s="447">
        <v>0.2</v>
      </c>
      <c r="T18" s="247"/>
      <c r="U18" s="247"/>
      <c r="V18" s="435"/>
    </row>
    <row r="19" spans="2:38" ht="19.5" thickBot="1" x14ac:dyDescent="0.35">
      <c r="B19" s="459" t="e">
        <f>'[1]Politique et gouvernance'!#REF!</f>
        <v>#REF!</v>
      </c>
      <c r="C19" s="435"/>
      <c r="D19" s="460" t="str">
        <f>IFERROR((SUM('[1]Politique et gouvernance'!J235:J254)/'[1]Politique et gouvernance'!K231),"")</f>
        <v/>
      </c>
      <c r="E19" s="447">
        <v>1</v>
      </c>
      <c r="F19" s="447">
        <v>0.9</v>
      </c>
      <c r="G19" s="447">
        <v>0.5</v>
      </c>
      <c r="H19" s="447">
        <v>0.2</v>
      </c>
      <c r="K19" s="465"/>
      <c r="L19" s="466"/>
      <c r="M19" s="467"/>
      <c r="N19" s="447"/>
      <c r="O19" s="447"/>
      <c r="P19" s="447"/>
      <c r="Q19" s="447"/>
      <c r="T19" s="247"/>
      <c r="U19" s="247"/>
      <c r="V19" s="435"/>
    </row>
    <row r="20" spans="2:38" ht="19.5" thickBot="1" x14ac:dyDescent="0.35">
      <c r="B20" s="459" t="e">
        <f>'[1]Politique et gouvernance'!#REF!</f>
        <v>#REF!</v>
      </c>
      <c r="C20" s="435"/>
      <c r="D20" s="460">
        <f>IFERROR((SUM('[1]Politique et gouvernance'!J259:J266)/'[1]Politique et gouvernance'!K255),"")</f>
        <v>0</v>
      </c>
      <c r="E20" s="447">
        <v>1</v>
      </c>
      <c r="F20" s="447">
        <v>0.9</v>
      </c>
      <c r="G20" s="447">
        <v>0.5</v>
      </c>
      <c r="H20" s="447">
        <v>0.2</v>
      </c>
      <c r="K20" s="456" t="s">
        <v>789</v>
      </c>
      <c r="M20" s="468" t="str">
        <f>IFERROR(SUM('[1]Mise en oeuvre'!J:J)/SUM('[1]Mise en oeuvre'!L:L),"")</f>
        <v/>
      </c>
      <c r="N20" s="447">
        <v>1</v>
      </c>
      <c r="O20" s="447">
        <v>0.9</v>
      </c>
      <c r="P20" s="447">
        <v>0.5</v>
      </c>
      <c r="Q20" s="447">
        <v>0.2</v>
      </c>
      <c r="T20" s="247"/>
      <c r="U20" s="247"/>
      <c r="V20" s="435"/>
    </row>
    <row r="21" spans="2:38" ht="19.5" thickBot="1" x14ac:dyDescent="0.35">
      <c r="B21" s="459" t="e">
        <f>'[1]Politique et gouvernance'!#REF!</f>
        <v>#REF!</v>
      </c>
      <c r="C21" s="435"/>
      <c r="D21" s="460">
        <f>IFERROR((SUM('[1]Politique et gouvernance'!J271:J274)/'[1]Politique et gouvernance'!K267),"")</f>
        <v>0</v>
      </c>
      <c r="E21" s="447">
        <v>1</v>
      </c>
      <c r="F21" s="447">
        <v>0.9</v>
      </c>
      <c r="G21" s="447">
        <v>0.5</v>
      </c>
      <c r="H21" s="447">
        <v>0.2</v>
      </c>
      <c r="K21" s="469"/>
      <c r="M21" s="433"/>
      <c r="N21" s="447"/>
      <c r="O21" s="447"/>
      <c r="P21" s="447"/>
      <c r="Q21" s="447"/>
      <c r="T21" s="247"/>
      <c r="U21" s="247"/>
      <c r="V21" s="247"/>
    </row>
    <row r="22" spans="2:38" ht="19.5" thickBot="1" x14ac:dyDescent="0.35">
      <c r="B22" s="470" t="e">
        <f>'[1]Politique et gouvernance'!#REF!</f>
        <v>#REF!</v>
      </c>
      <c r="C22" s="435"/>
      <c r="D22" s="451" t="str">
        <f>IFERROR((SUM('[1]Politique et gouvernance'!J283:J366)/'[1]Politique et gouvernance'!L279),"")</f>
        <v/>
      </c>
      <c r="E22" s="447">
        <v>1</v>
      </c>
      <c r="F22" s="447">
        <v>0.9</v>
      </c>
      <c r="G22" s="447">
        <v>0.5</v>
      </c>
      <c r="H22" s="447">
        <v>0.2</v>
      </c>
      <c r="Q22" s="447"/>
      <c r="T22" s="247"/>
      <c r="U22" s="247"/>
      <c r="V22" s="247"/>
    </row>
    <row r="23" spans="2:38" ht="18.75" x14ac:dyDescent="0.3">
      <c r="B23" s="459" t="e">
        <f>'[1]Politique et gouvernance'!#REF!</f>
        <v>#REF!</v>
      </c>
      <c r="C23" s="435"/>
      <c r="D23" s="460">
        <f>IFERROR((SUM('[1]Politique et gouvernance'!J283:J314)/'[1]Politique et gouvernance'!K279),"")</f>
        <v>0</v>
      </c>
      <c r="E23" s="447">
        <v>1</v>
      </c>
      <c r="F23" s="447">
        <v>0.9</v>
      </c>
      <c r="G23" s="447">
        <v>0.5</v>
      </c>
      <c r="H23" s="447">
        <v>0.2</v>
      </c>
      <c r="Q23" s="447"/>
      <c r="T23" s="247"/>
      <c r="U23" s="247"/>
      <c r="V23" s="247"/>
    </row>
    <row r="24" spans="2:38" ht="18.75" x14ac:dyDescent="0.3">
      <c r="B24" s="459" t="e">
        <f>'[1]Politique et gouvernance'!#REF!</f>
        <v>#REF!</v>
      </c>
      <c r="C24" s="435"/>
      <c r="D24" s="471">
        <f>IFERROR((SUM('[1]Politique et gouvernance'!J319:J366)/'[1]Politique et gouvernance'!K315),"")</f>
        <v>1.3333333333333333</v>
      </c>
      <c r="E24" s="447">
        <v>1</v>
      </c>
      <c r="F24" s="447">
        <v>0.9</v>
      </c>
      <c r="G24" s="447">
        <v>0.5</v>
      </c>
      <c r="H24" s="447">
        <v>0.2</v>
      </c>
      <c r="Q24" s="447"/>
    </row>
    <row r="25" spans="2:38" ht="15" thickBot="1" x14ac:dyDescent="0.25">
      <c r="D25" s="472"/>
    </row>
    <row r="26" spans="2:38" ht="19.5" thickBot="1" x14ac:dyDescent="0.25">
      <c r="B26" s="456" t="s">
        <v>789</v>
      </c>
      <c r="C26" s="457"/>
      <c r="D26" s="473" t="str">
        <f>IFERROR((SUM('[1]Politique et gouvernance'!J:J)/SUM('[1]Politique et gouvernance'!L6,'[1]Politique et gouvernance'!L156,'[1]Politique et gouvernance'!L220,'[1]Politique et gouvernance'!L279)),"")</f>
        <v/>
      </c>
      <c r="K26" s="433"/>
      <c r="L26" s="433"/>
      <c r="M26" s="433"/>
      <c r="W26" s="433"/>
      <c r="X26" s="433"/>
      <c r="Y26" s="433"/>
      <c r="Z26" s="433"/>
      <c r="AA26" s="433"/>
      <c r="AB26" s="433"/>
      <c r="AG26" s="433"/>
      <c r="AH26" s="433"/>
      <c r="AI26" s="433"/>
      <c r="AJ26" s="433"/>
      <c r="AK26" s="433"/>
      <c r="AL26" s="433"/>
    </row>
    <row r="27" spans="2:38" x14ac:dyDescent="0.2">
      <c r="T27" s="433"/>
    </row>
    <row r="28" spans="2:38" x14ac:dyDescent="0.2">
      <c r="K28" s="433"/>
      <c r="L28" s="433"/>
      <c r="M28" s="433"/>
    </row>
    <row r="34" spans="10:14" ht="35.25" x14ac:dyDescent="0.2">
      <c r="N34" s="436"/>
    </row>
    <row r="41" spans="10:14" ht="36" customHeight="1" x14ac:dyDescent="0.2"/>
    <row r="47" spans="10:14" ht="35.25" x14ac:dyDescent="0.2">
      <c r="J47" s="437"/>
    </row>
    <row r="51" spans="4:25" x14ac:dyDescent="0.2">
      <c r="D51" s="474"/>
    </row>
    <row r="52" spans="4:25" x14ac:dyDescent="0.2">
      <c r="D52" s="474"/>
    </row>
    <row r="53" spans="4:25" x14ac:dyDescent="0.2">
      <c r="D53" s="474"/>
    </row>
    <row r="54" spans="4:25" x14ac:dyDescent="0.2">
      <c r="D54" s="474"/>
    </row>
    <row r="55" spans="4:25" ht="68.25" customHeight="1" x14ac:dyDescent="0.2">
      <c r="D55" s="474"/>
    </row>
    <row r="56" spans="4:25" ht="38.1" customHeight="1" x14ac:dyDescent="0.2">
      <c r="D56" s="474"/>
    </row>
    <row r="57" spans="4:25" ht="29.1" customHeight="1" x14ac:dyDescent="0.2">
      <c r="D57" s="474"/>
    </row>
    <row r="58" spans="4:25" ht="43.5" customHeight="1" x14ac:dyDescent="0.2">
      <c r="D58" s="474"/>
      <c r="V58" s="475"/>
      <c r="W58" s="25"/>
      <c r="X58" s="25"/>
      <c r="Y58" s="25"/>
    </row>
    <row r="59" spans="4:25" ht="34.5" customHeight="1" x14ac:dyDescent="0.2">
      <c r="D59" s="474"/>
    </row>
    <row r="60" spans="4:25" ht="14.45" customHeight="1" x14ac:dyDescent="0.2"/>
    <row r="61" spans="4:25" ht="29.1" customHeight="1" x14ac:dyDescent="0.2">
      <c r="D61" s="474"/>
    </row>
    <row r="62" spans="4:25" ht="14.45" customHeight="1" x14ac:dyDescent="0.2">
      <c r="D62" s="474"/>
    </row>
    <row r="63" spans="4:25" ht="14.45" customHeight="1" x14ac:dyDescent="0.2">
      <c r="D63" s="474"/>
    </row>
    <row r="64" spans="4:25" ht="14.45" customHeight="1" x14ac:dyDescent="0.2">
      <c r="D64" s="474"/>
    </row>
    <row r="65" spans="1:18" ht="14.45" customHeight="1" x14ac:dyDescent="0.2">
      <c r="D65" s="474"/>
    </row>
    <row r="66" spans="1:18" ht="15" customHeight="1" x14ac:dyDescent="0.2">
      <c r="D66" s="474"/>
    </row>
    <row r="67" spans="1:18" x14ac:dyDescent="0.2">
      <c r="D67" s="474"/>
    </row>
    <row r="68" spans="1:18" x14ac:dyDescent="0.2">
      <c r="D68" s="474"/>
    </row>
    <row r="69" spans="1:18" ht="20.25" x14ac:dyDescent="0.2">
      <c r="A69" s="28"/>
      <c r="D69" s="474"/>
    </row>
    <row r="70" spans="1:18" ht="20.25" x14ac:dyDescent="0.2">
      <c r="A70" s="28"/>
      <c r="D70" s="474"/>
    </row>
    <row r="71" spans="1:18" ht="20.25" x14ac:dyDescent="0.2">
      <c r="A71" s="28"/>
      <c r="D71" s="474"/>
    </row>
    <row r="72" spans="1:18" ht="20.25" x14ac:dyDescent="0.2">
      <c r="A72" s="28"/>
      <c r="D72" s="474"/>
    </row>
    <row r="73" spans="1:18" ht="20.25" x14ac:dyDescent="0.2">
      <c r="A73" s="28"/>
      <c r="D73" s="474"/>
    </row>
    <row r="74" spans="1:18" x14ac:dyDescent="0.2">
      <c r="D74" s="474"/>
    </row>
    <row r="75" spans="1:18" x14ac:dyDescent="0.2">
      <c r="D75" s="474"/>
    </row>
    <row r="76" spans="1:18" ht="20.25" x14ac:dyDescent="0.3">
      <c r="B76" s="28"/>
      <c r="C76" s="28"/>
      <c r="D76" s="476"/>
      <c r="E76" s="477"/>
      <c r="F76" s="477"/>
      <c r="G76" s="477"/>
      <c r="H76" s="477"/>
      <c r="I76" s="477"/>
      <c r="J76" s="478"/>
      <c r="K76" s="479"/>
      <c r="L76" s="479"/>
      <c r="M76" s="479"/>
      <c r="N76" s="480"/>
      <c r="O76" s="480"/>
      <c r="P76" s="480"/>
      <c r="Q76" s="480"/>
      <c r="R76" s="480"/>
    </row>
    <row r="77" spans="1:18" ht="20.25" x14ac:dyDescent="0.3">
      <c r="B77" s="28"/>
      <c r="C77" s="28"/>
      <c r="D77" s="476"/>
      <c r="E77" s="477"/>
      <c r="F77" s="477"/>
      <c r="G77" s="477"/>
      <c r="H77" s="477"/>
      <c r="I77" s="477"/>
      <c r="J77" s="478"/>
      <c r="K77" s="479"/>
      <c r="L77" s="479"/>
      <c r="M77" s="479"/>
      <c r="N77" s="480"/>
      <c r="O77" s="480"/>
      <c r="P77" s="480"/>
      <c r="Q77" s="480"/>
      <c r="R77" s="480"/>
    </row>
    <row r="78" spans="1:18" ht="20.25" x14ac:dyDescent="0.3">
      <c r="B78" s="28"/>
      <c r="C78" s="28"/>
      <c r="D78" s="476"/>
      <c r="E78" s="477"/>
      <c r="F78" s="477"/>
      <c r="G78" s="477"/>
      <c r="H78" s="477"/>
      <c r="I78" s="477"/>
      <c r="J78" s="478"/>
      <c r="K78" s="479"/>
      <c r="L78" s="479"/>
      <c r="M78" s="479"/>
      <c r="N78" s="480"/>
      <c r="O78" s="480"/>
      <c r="P78" s="480"/>
      <c r="Q78" s="480"/>
      <c r="R78" s="480"/>
    </row>
    <row r="79" spans="1:18" ht="20.25" x14ac:dyDescent="0.3">
      <c r="B79" s="28"/>
      <c r="C79" s="28"/>
      <c r="D79" s="476"/>
      <c r="E79" s="477"/>
      <c r="F79" s="477"/>
      <c r="G79" s="477"/>
      <c r="H79" s="477"/>
      <c r="I79" s="477"/>
      <c r="J79" s="478"/>
      <c r="K79" s="479"/>
      <c r="L79" s="479"/>
      <c r="M79" s="479"/>
      <c r="N79" s="480"/>
      <c r="O79" s="480"/>
      <c r="P79" s="480"/>
      <c r="Q79" s="480"/>
      <c r="R79" s="480"/>
    </row>
    <row r="80" spans="1:18" ht="20.25" x14ac:dyDescent="0.3">
      <c r="B80" s="28"/>
      <c r="C80" s="28"/>
      <c r="D80" s="476"/>
      <c r="E80" s="477"/>
      <c r="F80" s="477"/>
      <c r="G80" s="477"/>
      <c r="H80" s="477"/>
      <c r="I80" s="477"/>
      <c r="J80" s="478"/>
      <c r="K80" s="479"/>
      <c r="L80" s="479"/>
      <c r="M80" s="479"/>
      <c r="N80" s="480"/>
      <c r="O80" s="480"/>
      <c r="P80" s="480"/>
      <c r="Q80" s="480"/>
      <c r="R80" s="480"/>
    </row>
    <row r="97" spans="4:4" x14ac:dyDescent="0.2">
      <c r="D97" s="474"/>
    </row>
    <row r="98" spans="4:4" x14ac:dyDescent="0.2">
      <c r="D98" s="474"/>
    </row>
    <row r="99" spans="4:4" x14ac:dyDescent="0.2">
      <c r="D99" s="474"/>
    </row>
    <row r="100" spans="4:4" x14ac:dyDescent="0.2">
      <c r="D100" s="474"/>
    </row>
    <row r="101" spans="4:4" x14ac:dyDescent="0.2">
      <c r="D101" s="474"/>
    </row>
    <row r="102" spans="4:4" x14ac:dyDescent="0.2">
      <c r="D102" s="474"/>
    </row>
    <row r="103" spans="4:4" x14ac:dyDescent="0.2">
      <c r="D103" s="474"/>
    </row>
    <row r="104" spans="4:4" x14ac:dyDescent="0.2">
      <c r="D104" s="474"/>
    </row>
    <row r="120" spans="3:4" ht="23.25" x14ac:dyDescent="0.2">
      <c r="C120" s="454"/>
      <c r="D120" s="473"/>
    </row>
  </sheetData>
  <mergeCells count="4">
    <mergeCell ref="D3:H3"/>
    <mergeCell ref="B5:H5"/>
    <mergeCell ref="K5:Q5"/>
    <mergeCell ref="T5:V5"/>
  </mergeCells>
  <printOptions gridLinesSet="0"/>
  <pageMargins left="0.7" right="0.7" top="0.75" bottom="0.75" header="0.5" footer="0.5"/>
  <pageSetup paperSize="8" scale="42"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U404"/>
  <sheetViews>
    <sheetView zoomScale="50" zoomScaleNormal="50" workbookViewId="0">
      <pane ySplit="5" topLeftCell="A6" activePane="bottomLeft" state="frozen"/>
      <selection activeCell="E10" sqref="E10"/>
      <selection pane="bottomLeft" activeCell="E18" sqref="E18"/>
    </sheetView>
  </sheetViews>
  <sheetFormatPr baseColWidth="10" defaultColWidth="10" defaultRowHeight="15.75" x14ac:dyDescent="0.2"/>
  <cols>
    <col min="1" max="1" width="7.125" style="431" customWidth="1"/>
    <col min="2" max="2" width="80.25" style="500" customWidth="1"/>
    <col min="3" max="3" width="22.875" style="26" bestFit="1" customWidth="1"/>
    <col min="4" max="4" width="47.375" style="431" customWidth="1"/>
    <col min="5" max="5" width="47.375" style="501" customWidth="1"/>
    <col min="6" max="6" width="60.5" style="501" customWidth="1"/>
    <col min="7" max="7" width="24.125" style="444" customWidth="1"/>
    <col min="8" max="8" width="21.125" style="502" customWidth="1"/>
    <col min="9" max="9" width="41.625" style="444" customWidth="1"/>
    <col min="10" max="73" width="10" style="24"/>
    <col min="74" max="16384" width="10" style="26"/>
  </cols>
  <sheetData>
    <row r="1" spans="1:11" s="24" customFormat="1" ht="27.75" x14ac:dyDescent="0.2">
      <c r="A1" s="128"/>
      <c r="B1" s="481" t="s">
        <v>141</v>
      </c>
      <c r="D1" s="482" t="str">
        <f>'[1]Informations générales'!C4</f>
        <v>Saisissez ici le nom de votre établissement</v>
      </c>
      <c r="E1" s="482"/>
      <c r="F1" s="483"/>
      <c r="G1" s="482"/>
      <c r="H1" s="484"/>
      <c r="I1" s="482"/>
    </row>
    <row r="2" spans="1:11" s="24" customFormat="1" ht="27.75" x14ac:dyDescent="0.2">
      <c r="A2" s="128"/>
      <c r="B2" s="481" t="s">
        <v>792</v>
      </c>
      <c r="D2" s="485">
        <f ca="1">NOW()</f>
        <v>44957.423244212965</v>
      </c>
      <c r="E2" s="484"/>
      <c r="F2" s="484"/>
      <c r="G2" s="484"/>
      <c r="H2" s="484"/>
      <c r="I2" s="484"/>
    </row>
    <row r="3" spans="1:11" ht="46.15" customHeight="1" x14ac:dyDescent="0.2">
      <c r="A3" s="554" t="s">
        <v>793</v>
      </c>
      <c r="B3" s="554"/>
      <c r="C3" s="554"/>
      <c r="D3" s="554"/>
      <c r="E3" s="554"/>
      <c r="F3" s="554"/>
      <c r="G3" s="554"/>
      <c r="H3" s="554"/>
      <c r="I3" s="554"/>
    </row>
    <row r="4" spans="1:11" s="24" customFormat="1" ht="3" customHeight="1" x14ac:dyDescent="0.2">
      <c r="A4" s="128"/>
      <c r="B4" s="486"/>
      <c r="D4" s="128"/>
      <c r="E4" s="487"/>
      <c r="F4" s="487"/>
      <c r="G4" s="158"/>
      <c r="H4" s="488"/>
      <c r="I4" s="158"/>
    </row>
    <row r="5" spans="1:11" ht="93.75" x14ac:dyDescent="0.2">
      <c r="A5" s="489" t="s">
        <v>0</v>
      </c>
      <c r="B5" s="490" t="s">
        <v>794</v>
      </c>
      <c r="C5" s="491" t="s">
        <v>795</v>
      </c>
      <c r="D5" s="490" t="s">
        <v>796</v>
      </c>
      <c r="E5" s="492" t="s">
        <v>797</v>
      </c>
      <c r="F5" s="490" t="s">
        <v>798</v>
      </c>
      <c r="G5" s="490" t="s">
        <v>799</v>
      </c>
      <c r="H5" s="493" t="s">
        <v>800</v>
      </c>
      <c r="I5" s="490" t="s">
        <v>801</v>
      </c>
    </row>
    <row r="6" spans="1:11" s="24" customFormat="1" ht="11.25" customHeight="1" x14ac:dyDescent="0.2">
      <c r="A6" s="128"/>
      <c r="B6" s="486"/>
      <c r="D6" s="128"/>
      <c r="E6" s="487"/>
      <c r="F6" s="487"/>
      <c r="G6" s="158"/>
      <c r="H6" s="488"/>
      <c r="I6" s="158"/>
      <c r="J6" s="132"/>
      <c r="K6" s="132"/>
    </row>
    <row r="7" spans="1:11" ht="35.25" x14ac:dyDescent="0.2">
      <c r="A7" s="555" t="s">
        <v>780</v>
      </c>
      <c r="B7" s="556"/>
      <c r="C7" s="556"/>
      <c r="D7" s="556"/>
      <c r="E7" s="556"/>
      <c r="F7" s="556"/>
      <c r="G7" s="556"/>
      <c r="H7" s="556"/>
      <c r="I7" s="557"/>
      <c r="J7" s="494"/>
      <c r="K7" s="494"/>
    </row>
    <row r="8" spans="1:11" ht="25.5" x14ac:dyDescent="0.2">
      <c r="A8" s="558" t="s">
        <v>802</v>
      </c>
      <c r="B8" s="559"/>
      <c r="C8" s="559"/>
      <c r="D8" s="559"/>
      <c r="E8" s="559"/>
      <c r="F8" s="559"/>
      <c r="G8" s="559"/>
      <c r="H8" s="559"/>
      <c r="I8" s="560"/>
    </row>
    <row r="9" spans="1:11" ht="23.45" customHeight="1" x14ac:dyDescent="0.2">
      <c r="A9" s="561" t="s">
        <v>803</v>
      </c>
      <c r="B9" s="561"/>
      <c r="C9" s="561"/>
      <c r="D9" s="561"/>
      <c r="E9" s="561"/>
      <c r="F9" s="561"/>
      <c r="G9" s="561"/>
      <c r="H9" s="561"/>
      <c r="I9" s="561"/>
    </row>
    <row r="10" spans="1:11" ht="28.5" x14ac:dyDescent="0.2">
      <c r="A10" s="495" t="str">
        <f>'[1]Politique et gouvernance'!B14</f>
        <v>ORG 4 °</v>
      </c>
      <c r="B10" s="162" t="str">
        <f>'[1]Politique et gouvernance'!G14</f>
        <v>Une convention* de partenariat, à jour, est signée avec le ou les pharmacien(s) assurant l'approvisionnement des médicaments.</v>
      </c>
      <c r="C10" s="496" t="e">
        <f>IF('[1]Politique et gouvernance'!#REF!="","",'[1]Politique et gouvernance'!#REF!)</f>
        <v>#REF!</v>
      </c>
      <c r="D10" s="496" t="e">
        <f>IF(OR(C10="NA"),"",IF('[1]Politique et gouvernance'!#REF!="","",'[1]Politique et gouvernance'!#REF!))</f>
        <v>#REF!</v>
      </c>
      <c r="E10" s="51"/>
      <c r="F10" s="496"/>
      <c r="G10" s="497"/>
      <c r="H10" s="498"/>
      <c r="I10" s="499"/>
    </row>
    <row r="11" spans="1:11" s="24" customFormat="1" x14ac:dyDescent="0.2">
      <c r="A11" s="128"/>
      <c r="B11" s="486"/>
      <c r="D11" s="128"/>
      <c r="E11" s="487"/>
      <c r="F11" s="487"/>
      <c r="G11" s="158"/>
      <c r="H11" s="488"/>
      <c r="I11" s="158"/>
    </row>
    <row r="12" spans="1:11" s="24" customFormat="1" x14ac:dyDescent="0.2">
      <c r="A12" s="128"/>
      <c r="B12" s="486"/>
      <c r="D12" s="128"/>
      <c r="E12" s="487"/>
      <c r="F12" s="487"/>
      <c r="G12" s="158"/>
      <c r="H12" s="488"/>
      <c r="I12" s="158"/>
    </row>
    <row r="13" spans="1:11" s="24" customFormat="1" x14ac:dyDescent="0.2">
      <c r="A13" s="128"/>
      <c r="B13" s="486"/>
      <c r="D13" s="128"/>
      <c r="E13" s="487"/>
      <c r="F13" s="487"/>
      <c r="G13" s="158"/>
      <c r="H13" s="488"/>
      <c r="I13" s="158"/>
    </row>
    <row r="14" spans="1:11" s="24" customFormat="1" x14ac:dyDescent="0.2">
      <c r="A14" s="128"/>
      <c r="B14" s="486"/>
      <c r="D14" s="128"/>
      <c r="E14" s="487"/>
      <c r="F14" s="487"/>
      <c r="G14" s="158"/>
      <c r="H14" s="488"/>
      <c r="I14" s="158"/>
    </row>
    <row r="15" spans="1:11" s="24" customFormat="1" x14ac:dyDescent="0.2">
      <c r="A15" s="128"/>
      <c r="B15" s="486"/>
      <c r="D15" s="128"/>
      <c r="E15" s="487"/>
      <c r="F15" s="487"/>
      <c r="G15" s="158"/>
      <c r="H15" s="488"/>
      <c r="I15" s="158"/>
    </row>
    <row r="16" spans="1:11" s="24" customFormat="1" x14ac:dyDescent="0.2">
      <c r="A16" s="128"/>
      <c r="B16" s="486"/>
      <c r="D16" s="128"/>
      <c r="E16" s="487"/>
      <c r="F16" s="487"/>
      <c r="G16" s="158"/>
      <c r="H16" s="488"/>
      <c r="I16" s="158"/>
    </row>
    <row r="17" spans="1:9" s="24" customFormat="1" x14ac:dyDescent="0.2">
      <c r="A17" s="128"/>
      <c r="B17" s="486"/>
      <c r="D17" s="128"/>
      <c r="E17" s="487"/>
      <c r="F17" s="487"/>
      <c r="G17" s="158"/>
      <c r="H17" s="488"/>
      <c r="I17" s="158"/>
    </row>
    <row r="18" spans="1:9" s="24" customFormat="1" x14ac:dyDescent="0.2">
      <c r="A18" s="128"/>
      <c r="B18" s="486"/>
      <c r="D18" s="128"/>
      <c r="E18" s="487"/>
      <c r="F18" s="487"/>
      <c r="G18" s="158"/>
      <c r="H18" s="488"/>
      <c r="I18" s="158"/>
    </row>
    <row r="19" spans="1:9" s="24" customFormat="1" x14ac:dyDescent="0.2">
      <c r="A19" s="128"/>
      <c r="B19" s="486"/>
      <c r="D19" s="128"/>
      <c r="E19" s="487"/>
      <c r="F19" s="487"/>
      <c r="G19" s="158"/>
      <c r="H19" s="488"/>
      <c r="I19" s="158"/>
    </row>
    <row r="20" spans="1:9" s="24" customFormat="1" x14ac:dyDescent="0.2">
      <c r="A20" s="128"/>
      <c r="B20" s="486"/>
      <c r="D20" s="128"/>
      <c r="E20" s="487"/>
      <c r="F20" s="487"/>
      <c r="G20" s="158"/>
      <c r="H20" s="488"/>
      <c r="I20" s="158"/>
    </row>
    <row r="21" spans="1:9" s="24" customFormat="1" x14ac:dyDescent="0.2">
      <c r="A21" s="128"/>
      <c r="B21" s="486"/>
      <c r="D21" s="128"/>
      <c r="E21" s="487"/>
      <c r="F21" s="487"/>
      <c r="G21" s="158"/>
      <c r="H21" s="488"/>
      <c r="I21" s="158"/>
    </row>
    <row r="22" spans="1:9" s="24" customFormat="1" x14ac:dyDescent="0.2">
      <c r="A22" s="128"/>
      <c r="B22" s="486"/>
      <c r="D22" s="128"/>
      <c r="E22" s="487"/>
      <c r="F22" s="487"/>
      <c r="G22" s="158"/>
      <c r="H22" s="488"/>
      <c r="I22" s="158"/>
    </row>
    <row r="23" spans="1:9" s="24" customFormat="1" x14ac:dyDescent="0.2">
      <c r="A23" s="128"/>
      <c r="B23" s="486"/>
      <c r="D23" s="128"/>
      <c r="E23" s="487"/>
      <c r="F23" s="487"/>
      <c r="G23" s="158"/>
      <c r="H23" s="488"/>
      <c r="I23" s="158"/>
    </row>
    <row r="24" spans="1:9" s="24" customFormat="1" x14ac:dyDescent="0.2">
      <c r="A24" s="128"/>
      <c r="B24" s="486"/>
      <c r="D24" s="128"/>
      <c r="E24" s="487"/>
      <c r="F24" s="487"/>
      <c r="G24" s="158"/>
      <c r="H24" s="488"/>
      <c r="I24" s="158"/>
    </row>
    <row r="25" spans="1:9" s="24" customFormat="1" x14ac:dyDescent="0.2">
      <c r="A25" s="128"/>
      <c r="B25" s="486"/>
      <c r="D25" s="128"/>
      <c r="E25" s="487"/>
      <c r="F25" s="487"/>
      <c r="G25" s="158"/>
      <c r="H25" s="488"/>
      <c r="I25" s="158"/>
    </row>
    <row r="26" spans="1:9" s="24" customFormat="1" x14ac:dyDescent="0.2">
      <c r="A26" s="128"/>
      <c r="B26" s="486"/>
      <c r="D26" s="128"/>
      <c r="E26" s="487"/>
      <c r="F26" s="487"/>
      <c r="G26" s="158"/>
      <c r="H26" s="488"/>
      <c r="I26" s="158"/>
    </row>
    <row r="27" spans="1:9" s="24" customFormat="1" x14ac:dyDescent="0.2">
      <c r="A27" s="128"/>
      <c r="B27" s="486"/>
      <c r="D27" s="128"/>
      <c r="E27" s="487"/>
      <c r="F27" s="487"/>
      <c r="G27" s="158"/>
      <c r="H27" s="488"/>
      <c r="I27" s="158"/>
    </row>
    <row r="28" spans="1:9" s="24" customFormat="1" x14ac:dyDescent="0.2">
      <c r="A28" s="128"/>
      <c r="B28" s="486"/>
      <c r="D28" s="128"/>
      <c r="E28" s="487"/>
      <c r="F28" s="487"/>
      <c r="G28" s="158"/>
      <c r="H28" s="488"/>
      <c r="I28" s="158"/>
    </row>
    <row r="29" spans="1:9" s="24" customFormat="1" x14ac:dyDescent="0.2">
      <c r="A29" s="128"/>
      <c r="B29" s="486"/>
      <c r="D29" s="128"/>
      <c r="E29" s="487"/>
      <c r="F29" s="487"/>
      <c r="G29" s="158"/>
      <c r="H29" s="488"/>
      <c r="I29" s="158"/>
    </row>
    <row r="30" spans="1:9" s="24" customFormat="1" x14ac:dyDescent="0.2">
      <c r="A30" s="128"/>
      <c r="B30" s="486"/>
      <c r="D30" s="128"/>
      <c r="E30" s="487"/>
      <c r="F30" s="487"/>
      <c r="G30" s="158"/>
      <c r="H30" s="488"/>
      <c r="I30" s="158"/>
    </row>
    <row r="31" spans="1:9" s="24" customFormat="1" x14ac:dyDescent="0.2">
      <c r="A31" s="128"/>
      <c r="B31" s="486"/>
      <c r="D31" s="128"/>
      <c r="E31" s="487"/>
      <c r="F31" s="487"/>
      <c r="G31" s="158"/>
      <c r="H31" s="488"/>
      <c r="I31" s="158"/>
    </row>
    <row r="32" spans="1:9" s="24" customFormat="1" x14ac:dyDescent="0.2">
      <c r="A32" s="128"/>
      <c r="B32" s="486"/>
      <c r="D32" s="128"/>
      <c r="E32" s="487"/>
      <c r="F32" s="487"/>
      <c r="G32" s="158"/>
      <c r="H32" s="488"/>
      <c r="I32" s="158"/>
    </row>
    <row r="33" spans="1:9" s="24" customFormat="1" x14ac:dyDescent="0.2">
      <c r="A33" s="128"/>
      <c r="B33" s="486"/>
      <c r="D33" s="128"/>
      <c r="E33" s="487"/>
      <c r="F33" s="487"/>
      <c r="G33" s="158"/>
      <c r="H33" s="488"/>
      <c r="I33" s="158"/>
    </row>
    <row r="34" spans="1:9" s="24" customFormat="1" x14ac:dyDescent="0.2">
      <c r="A34" s="128"/>
      <c r="B34" s="486"/>
      <c r="D34" s="128"/>
      <c r="E34" s="487"/>
      <c r="F34" s="487"/>
      <c r="G34" s="158"/>
      <c r="H34" s="488"/>
      <c r="I34" s="158"/>
    </row>
    <row r="35" spans="1:9" s="24" customFormat="1" x14ac:dyDescent="0.2">
      <c r="A35" s="128"/>
      <c r="B35" s="486"/>
      <c r="D35" s="128"/>
      <c r="E35" s="487"/>
      <c r="F35" s="487"/>
      <c r="G35" s="158"/>
      <c r="H35" s="488"/>
      <c r="I35" s="158"/>
    </row>
    <row r="36" spans="1:9" s="24" customFormat="1" x14ac:dyDescent="0.2">
      <c r="A36" s="128"/>
      <c r="B36" s="486"/>
      <c r="D36" s="128"/>
      <c r="E36" s="487"/>
      <c r="F36" s="487"/>
      <c r="G36" s="158"/>
      <c r="H36" s="488"/>
      <c r="I36" s="158"/>
    </row>
    <row r="37" spans="1:9" s="24" customFormat="1" x14ac:dyDescent="0.2">
      <c r="A37" s="128"/>
      <c r="B37" s="486"/>
      <c r="D37" s="128"/>
      <c r="E37" s="487"/>
      <c r="F37" s="487"/>
      <c r="G37" s="158"/>
      <c r="H37" s="488"/>
      <c r="I37" s="158"/>
    </row>
    <row r="38" spans="1:9" s="24" customFormat="1" x14ac:dyDescent="0.2">
      <c r="A38" s="128"/>
      <c r="B38" s="486"/>
      <c r="D38" s="128"/>
      <c r="E38" s="487"/>
      <c r="F38" s="487"/>
      <c r="G38" s="158"/>
      <c r="H38" s="488"/>
      <c r="I38" s="158"/>
    </row>
    <row r="39" spans="1:9" s="24" customFormat="1" x14ac:dyDescent="0.2">
      <c r="A39" s="128"/>
      <c r="B39" s="486"/>
      <c r="D39" s="128"/>
      <c r="E39" s="487"/>
      <c r="F39" s="487"/>
      <c r="G39" s="158"/>
      <c r="H39" s="488"/>
      <c r="I39" s="158"/>
    </row>
    <row r="40" spans="1:9" s="24" customFormat="1" x14ac:dyDescent="0.2">
      <c r="A40" s="128"/>
      <c r="B40" s="486"/>
      <c r="D40" s="128"/>
      <c r="E40" s="487"/>
      <c r="F40" s="487"/>
      <c r="G40" s="158"/>
      <c r="H40" s="488"/>
      <c r="I40" s="158"/>
    </row>
    <row r="41" spans="1:9" s="24" customFormat="1" x14ac:dyDescent="0.2">
      <c r="A41" s="128"/>
      <c r="B41" s="486"/>
      <c r="D41" s="128"/>
      <c r="E41" s="487"/>
      <c r="F41" s="487"/>
      <c r="G41" s="158"/>
      <c r="H41" s="488"/>
      <c r="I41" s="158"/>
    </row>
    <row r="42" spans="1:9" s="24" customFormat="1" x14ac:dyDescent="0.2">
      <c r="A42" s="128"/>
      <c r="B42" s="486"/>
      <c r="D42" s="128"/>
      <c r="E42" s="487"/>
      <c r="F42" s="487"/>
      <c r="G42" s="158"/>
      <c r="H42" s="488"/>
      <c r="I42" s="158"/>
    </row>
    <row r="43" spans="1:9" s="24" customFormat="1" x14ac:dyDescent="0.2">
      <c r="A43" s="128"/>
      <c r="B43" s="486"/>
      <c r="D43" s="128"/>
      <c r="E43" s="487"/>
      <c r="F43" s="487"/>
      <c r="G43" s="158"/>
      <c r="H43" s="488"/>
      <c r="I43" s="158"/>
    </row>
    <row r="44" spans="1:9" s="24" customFormat="1" x14ac:dyDescent="0.2">
      <c r="A44" s="128"/>
      <c r="B44" s="486"/>
      <c r="D44" s="128"/>
      <c r="E44" s="487"/>
      <c r="F44" s="487"/>
      <c r="G44" s="158"/>
      <c r="H44" s="488"/>
      <c r="I44" s="158"/>
    </row>
    <row r="45" spans="1:9" s="24" customFormat="1" x14ac:dyDescent="0.2">
      <c r="A45" s="128"/>
      <c r="B45" s="486"/>
      <c r="D45" s="128"/>
      <c r="E45" s="487"/>
      <c r="F45" s="487"/>
      <c r="G45" s="158"/>
      <c r="H45" s="488"/>
      <c r="I45" s="158"/>
    </row>
    <row r="46" spans="1:9" s="24" customFormat="1" x14ac:dyDescent="0.2">
      <c r="A46" s="128"/>
      <c r="B46" s="486"/>
      <c r="D46" s="128"/>
      <c r="E46" s="487"/>
      <c r="F46" s="487"/>
      <c r="G46" s="158"/>
      <c r="H46" s="488"/>
      <c r="I46" s="158"/>
    </row>
    <row r="47" spans="1:9" s="24" customFormat="1" x14ac:dyDescent="0.2">
      <c r="A47" s="128"/>
      <c r="B47" s="486"/>
      <c r="D47" s="128"/>
      <c r="E47" s="487"/>
      <c r="F47" s="487"/>
      <c r="G47" s="158"/>
      <c r="H47" s="488"/>
      <c r="I47" s="158"/>
    </row>
    <row r="48" spans="1:9" s="24" customFormat="1" x14ac:dyDescent="0.2">
      <c r="A48" s="128"/>
      <c r="B48" s="486"/>
      <c r="D48" s="128"/>
      <c r="E48" s="487"/>
      <c r="F48" s="487"/>
      <c r="G48" s="158"/>
      <c r="H48" s="488"/>
      <c r="I48" s="158"/>
    </row>
    <row r="49" spans="1:9" s="24" customFormat="1" x14ac:dyDescent="0.2">
      <c r="A49" s="128"/>
      <c r="B49" s="486"/>
      <c r="D49" s="128"/>
      <c r="E49" s="487"/>
      <c r="F49" s="487"/>
      <c r="G49" s="158"/>
      <c r="H49" s="488"/>
      <c r="I49" s="158"/>
    </row>
    <row r="50" spans="1:9" s="24" customFormat="1" x14ac:dyDescent="0.2">
      <c r="A50" s="128"/>
      <c r="B50" s="486"/>
      <c r="D50" s="128"/>
      <c r="E50" s="487"/>
      <c r="F50" s="487"/>
      <c r="G50" s="158"/>
      <c r="H50" s="488"/>
      <c r="I50" s="158"/>
    </row>
    <row r="51" spans="1:9" s="24" customFormat="1" x14ac:dyDescent="0.2">
      <c r="A51" s="128"/>
      <c r="B51" s="486"/>
      <c r="D51" s="128"/>
      <c r="E51" s="487"/>
      <c r="F51" s="487"/>
      <c r="G51" s="158"/>
      <c r="H51" s="488"/>
      <c r="I51" s="158"/>
    </row>
    <row r="52" spans="1:9" s="24" customFormat="1" x14ac:dyDescent="0.2">
      <c r="A52" s="128"/>
      <c r="B52" s="486"/>
      <c r="D52" s="128"/>
      <c r="E52" s="487"/>
      <c r="F52" s="487"/>
      <c r="G52" s="158"/>
      <c r="H52" s="488"/>
      <c r="I52" s="158"/>
    </row>
    <row r="53" spans="1:9" s="24" customFormat="1" x14ac:dyDescent="0.2">
      <c r="A53" s="128"/>
      <c r="B53" s="486"/>
      <c r="D53" s="128"/>
      <c r="E53" s="487"/>
      <c r="F53" s="487"/>
      <c r="G53" s="158"/>
      <c r="H53" s="488"/>
      <c r="I53" s="158"/>
    </row>
    <row r="54" spans="1:9" s="24" customFormat="1" x14ac:dyDescent="0.2">
      <c r="A54" s="128"/>
      <c r="B54" s="486"/>
      <c r="D54" s="128"/>
      <c r="E54" s="487"/>
      <c r="F54" s="487"/>
      <c r="G54" s="158"/>
      <c r="H54" s="488"/>
      <c r="I54" s="158"/>
    </row>
    <row r="55" spans="1:9" s="24" customFormat="1" x14ac:dyDescent="0.2">
      <c r="A55" s="128"/>
      <c r="B55" s="486"/>
      <c r="D55" s="128"/>
      <c r="E55" s="487"/>
      <c r="F55" s="487"/>
      <c r="G55" s="158"/>
      <c r="H55" s="488"/>
      <c r="I55" s="158"/>
    </row>
    <row r="56" spans="1:9" s="24" customFormat="1" x14ac:dyDescent="0.2">
      <c r="A56" s="128"/>
      <c r="B56" s="486"/>
      <c r="D56" s="128"/>
      <c r="E56" s="487"/>
      <c r="F56" s="487"/>
      <c r="G56" s="158"/>
      <c r="H56" s="488"/>
      <c r="I56" s="158"/>
    </row>
    <row r="57" spans="1:9" s="24" customFormat="1" x14ac:dyDescent="0.2">
      <c r="A57" s="128"/>
      <c r="B57" s="486"/>
      <c r="D57" s="128"/>
      <c r="E57" s="487"/>
      <c r="F57" s="487"/>
      <c r="G57" s="158"/>
      <c r="H57" s="488"/>
      <c r="I57" s="158"/>
    </row>
    <row r="58" spans="1:9" s="24" customFormat="1" x14ac:dyDescent="0.2">
      <c r="A58" s="128"/>
      <c r="B58" s="486"/>
      <c r="D58" s="128"/>
      <c r="E58" s="487"/>
      <c r="F58" s="487"/>
      <c r="G58" s="158"/>
      <c r="H58" s="488"/>
      <c r="I58" s="158"/>
    </row>
    <row r="59" spans="1:9" s="24" customFormat="1" x14ac:dyDescent="0.2">
      <c r="A59" s="128"/>
      <c r="B59" s="486"/>
      <c r="D59" s="128"/>
      <c r="E59" s="487"/>
      <c r="F59" s="487"/>
      <c r="G59" s="158"/>
      <c r="H59" s="488"/>
      <c r="I59" s="158"/>
    </row>
    <row r="60" spans="1:9" s="24" customFormat="1" x14ac:dyDescent="0.2">
      <c r="A60" s="128"/>
      <c r="B60" s="486"/>
      <c r="D60" s="128"/>
      <c r="E60" s="487"/>
      <c r="F60" s="487"/>
      <c r="G60" s="158"/>
      <c r="H60" s="488"/>
      <c r="I60" s="158"/>
    </row>
    <row r="61" spans="1:9" s="24" customFormat="1" x14ac:dyDescent="0.2">
      <c r="A61" s="128"/>
      <c r="B61" s="486"/>
      <c r="D61" s="128"/>
      <c r="E61" s="487"/>
      <c r="F61" s="487"/>
      <c r="G61" s="158"/>
      <c r="H61" s="488"/>
      <c r="I61" s="158"/>
    </row>
    <row r="62" spans="1:9" s="24" customFormat="1" x14ac:dyDescent="0.2">
      <c r="A62" s="128"/>
      <c r="B62" s="486"/>
      <c r="D62" s="128"/>
      <c r="E62" s="487"/>
      <c r="F62" s="487"/>
      <c r="G62" s="158"/>
      <c r="H62" s="488"/>
      <c r="I62" s="158"/>
    </row>
    <row r="63" spans="1:9" s="24" customFormat="1" x14ac:dyDescent="0.2">
      <c r="A63" s="128"/>
      <c r="B63" s="486"/>
      <c r="D63" s="128"/>
      <c r="E63" s="487"/>
      <c r="F63" s="487"/>
      <c r="G63" s="158"/>
      <c r="H63" s="488"/>
      <c r="I63" s="158"/>
    </row>
    <row r="64" spans="1:9" s="24" customFormat="1" x14ac:dyDescent="0.2">
      <c r="A64" s="128"/>
      <c r="B64" s="486"/>
      <c r="D64" s="128"/>
      <c r="E64" s="487"/>
      <c r="F64" s="487"/>
      <c r="G64" s="158"/>
      <c r="H64" s="488"/>
      <c r="I64" s="158"/>
    </row>
    <row r="65" spans="1:9" s="24" customFormat="1" x14ac:dyDescent="0.2">
      <c r="A65" s="128"/>
      <c r="B65" s="486"/>
      <c r="D65" s="128"/>
      <c r="E65" s="487"/>
      <c r="F65" s="487"/>
      <c r="G65" s="158"/>
      <c r="H65" s="488"/>
      <c r="I65" s="158"/>
    </row>
    <row r="66" spans="1:9" s="24" customFormat="1" x14ac:dyDescent="0.2">
      <c r="A66" s="128"/>
      <c r="B66" s="486"/>
      <c r="D66" s="128"/>
      <c r="E66" s="487"/>
      <c r="F66" s="487"/>
      <c r="G66" s="158"/>
      <c r="H66" s="488"/>
      <c r="I66" s="158"/>
    </row>
    <row r="67" spans="1:9" s="24" customFormat="1" x14ac:dyDescent="0.2">
      <c r="A67" s="128"/>
      <c r="B67" s="486"/>
      <c r="D67" s="128"/>
      <c r="E67" s="487"/>
      <c r="F67" s="487"/>
      <c r="G67" s="158"/>
      <c r="H67" s="488"/>
      <c r="I67" s="158"/>
    </row>
    <row r="68" spans="1:9" s="24" customFormat="1" x14ac:dyDescent="0.2">
      <c r="A68" s="128"/>
      <c r="B68" s="486"/>
      <c r="D68" s="128"/>
      <c r="E68" s="487"/>
      <c r="F68" s="487"/>
      <c r="G68" s="158"/>
      <c r="H68" s="488"/>
      <c r="I68" s="158"/>
    </row>
    <row r="69" spans="1:9" s="24" customFormat="1" x14ac:dyDescent="0.2">
      <c r="A69" s="128"/>
      <c r="B69" s="486"/>
      <c r="D69" s="128"/>
      <c r="E69" s="487"/>
      <c r="F69" s="487"/>
      <c r="G69" s="158"/>
      <c r="H69" s="488"/>
      <c r="I69" s="158"/>
    </row>
    <row r="70" spans="1:9" s="24" customFormat="1" x14ac:dyDescent="0.2">
      <c r="A70" s="128"/>
      <c r="B70" s="486"/>
      <c r="D70" s="128"/>
      <c r="E70" s="487"/>
      <c r="F70" s="487"/>
      <c r="G70" s="158"/>
      <c r="H70" s="488"/>
      <c r="I70" s="158"/>
    </row>
    <row r="71" spans="1:9" s="24" customFormat="1" x14ac:dyDescent="0.2">
      <c r="A71" s="128"/>
      <c r="B71" s="486"/>
      <c r="D71" s="128"/>
      <c r="E71" s="487"/>
      <c r="F71" s="487"/>
      <c r="G71" s="158"/>
      <c r="H71" s="488"/>
      <c r="I71" s="158"/>
    </row>
    <row r="72" spans="1:9" s="24" customFormat="1" x14ac:dyDescent="0.2">
      <c r="A72" s="128"/>
      <c r="B72" s="486"/>
      <c r="D72" s="128"/>
      <c r="E72" s="487"/>
      <c r="F72" s="487"/>
      <c r="G72" s="158"/>
      <c r="H72" s="488"/>
      <c r="I72" s="158"/>
    </row>
    <row r="73" spans="1:9" s="24" customFormat="1" x14ac:dyDescent="0.2">
      <c r="A73" s="128"/>
      <c r="B73" s="486"/>
      <c r="D73" s="128"/>
      <c r="E73" s="487"/>
      <c r="F73" s="487"/>
      <c r="G73" s="158"/>
      <c r="H73" s="488"/>
      <c r="I73" s="158"/>
    </row>
    <row r="74" spans="1:9" s="24" customFormat="1" x14ac:dyDescent="0.2">
      <c r="A74" s="128"/>
      <c r="B74" s="486"/>
      <c r="D74" s="128"/>
      <c r="E74" s="487"/>
      <c r="F74" s="487"/>
      <c r="G74" s="158"/>
      <c r="H74" s="488"/>
      <c r="I74" s="158"/>
    </row>
    <row r="75" spans="1:9" s="24" customFormat="1" x14ac:dyDescent="0.2">
      <c r="A75" s="128"/>
      <c r="B75" s="486"/>
      <c r="D75" s="128"/>
      <c r="E75" s="487"/>
      <c r="F75" s="487"/>
      <c r="G75" s="158"/>
      <c r="H75" s="488"/>
      <c r="I75" s="158"/>
    </row>
    <row r="76" spans="1:9" s="24" customFormat="1" x14ac:dyDescent="0.2">
      <c r="A76" s="128"/>
      <c r="B76" s="486"/>
      <c r="D76" s="128"/>
      <c r="E76" s="487"/>
      <c r="F76" s="487"/>
      <c r="G76" s="158"/>
      <c r="H76" s="488"/>
      <c r="I76" s="158"/>
    </row>
    <row r="77" spans="1:9" s="24" customFormat="1" x14ac:dyDescent="0.2">
      <c r="A77" s="128"/>
      <c r="B77" s="486"/>
      <c r="D77" s="128"/>
      <c r="E77" s="487"/>
      <c r="F77" s="487"/>
      <c r="G77" s="158"/>
      <c r="H77" s="488"/>
      <c r="I77" s="158"/>
    </row>
    <row r="78" spans="1:9" s="24" customFormat="1" x14ac:dyDescent="0.2">
      <c r="A78" s="128"/>
      <c r="B78" s="486"/>
      <c r="D78" s="128"/>
      <c r="E78" s="487"/>
      <c r="F78" s="487"/>
      <c r="G78" s="158"/>
      <c r="H78" s="488"/>
      <c r="I78" s="158"/>
    </row>
    <row r="79" spans="1:9" s="24" customFormat="1" x14ac:dyDescent="0.2">
      <c r="A79" s="128"/>
      <c r="B79" s="486"/>
      <c r="D79" s="128"/>
      <c r="E79" s="487"/>
      <c r="F79" s="487"/>
      <c r="G79" s="158"/>
      <c r="H79" s="488"/>
      <c r="I79" s="158"/>
    </row>
    <row r="80" spans="1:9" s="24" customFormat="1" x14ac:dyDescent="0.2">
      <c r="A80" s="128"/>
      <c r="B80" s="486"/>
      <c r="D80" s="128"/>
      <c r="E80" s="487"/>
      <c r="F80" s="487"/>
      <c r="G80" s="158"/>
      <c r="H80" s="488"/>
      <c r="I80" s="158"/>
    </row>
    <row r="81" spans="1:9" s="24" customFormat="1" x14ac:dyDescent="0.2">
      <c r="A81" s="128"/>
      <c r="B81" s="486"/>
      <c r="D81" s="128"/>
      <c r="E81" s="487"/>
      <c r="F81" s="487"/>
      <c r="G81" s="158"/>
      <c r="H81" s="488"/>
      <c r="I81" s="158"/>
    </row>
    <row r="82" spans="1:9" s="24" customFormat="1" x14ac:dyDescent="0.2">
      <c r="A82" s="128"/>
      <c r="B82" s="486"/>
      <c r="D82" s="128"/>
      <c r="E82" s="487"/>
      <c r="F82" s="487"/>
      <c r="G82" s="158"/>
      <c r="H82" s="488"/>
      <c r="I82" s="158"/>
    </row>
    <row r="83" spans="1:9" s="24" customFormat="1" x14ac:dyDescent="0.2">
      <c r="A83" s="128"/>
      <c r="B83" s="486"/>
      <c r="D83" s="128"/>
      <c r="E83" s="487"/>
      <c r="F83" s="487"/>
      <c r="G83" s="158"/>
      <c r="H83" s="488"/>
      <c r="I83" s="158"/>
    </row>
    <row r="84" spans="1:9" s="24" customFormat="1" x14ac:dyDescent="0.2">
      <c r="A84" s="128"/>
      <c r="B84" s="486"/>
      <c r="D84" s="128"/>
      <c r="E84" s="487"/>
      <c r="F84" s="487"/>
      <c r="G84" s="158"/>
      <c r="H84" s="488"/>
      <c r="I84" s="158"/>
    </row>
    <row r="85" spans="1:9" s="24" customFormat="1" x14ac:dyDescent="0.2">
      <c r="A85" s="128"/>
      <c r="B85" s="486"/>
      <c r="D85" s="128"/>
      <c r="E85" s="487"/>
      <c r="F85" s="487"/>
      <c r="G85" s="158"/>
      <c r="H85" s="488"/>
      <c r="I85" s="158"/>
    </row>
    <row r="86" spans="1:9" s="24" customFormat="1" x14ac:dyDescent="0.2">
      <c r="A86" s="128"/>
      <c r="B86" s="486"/>
      <c r="D86" s="128"/>
      <c r="E86" s="487"/>
      <c r="F86" s="487"/>
      <c r="G86" s="158"/>
      <c r="H86" s="488"/>
      <c r="I86" s="158"/>
    </row>
    <row r="87" spans="1:9" s="24" customFormat="1" x14ac:dyDescent="0.2">
      <c r="A87" s="128"/>
      <c r="B87" s="486"/>
      <c r="D87" s="128"/>
      <c r="E87" s="487"/>
      <c r="F87" s="487"/>
      <c r="G87" s="158"/>
      <c r="H87" s="488"/>
      <c r="I87" s="158"/>
    </row>
    <row r="88" spans="1:9" s="24" customFormat="1" x14ac:dyDescent="0.2">
      <c r="A88" s="128"/>
      <c r="B88" s="486"/>
      <c r="D88" s="128"/>
      <c r="E88" s="487"/>
      <c r="F88" s="487"/>
      <c r="G88" s="158"/>
      <c r="H88" s="488"/>
      <c r="I88" s="158"/>
    </row>
    <row r="89" spans="1:9" s="24" customFormat="1" x14ac:dyDescent="0.2">
      <c r="A89" s="128"/>
      <c r="B89" s="486"/>
      <c r="D89" s="128"/>
      <c r="E89" s="487"/>
      <c r="F89" s="487"/>
      <c r="G89" s="158"/>
      <c r="H89" s="488"/>
      <c r="I89" s="158"/>
    </row>
    <row r="90" spans="1:9" s="24" customFormat="1" x14ac:dyDescent="0.2">
      <c r="A90" s="128"/>
      <c r="B90" s="486"/>
      <c r="D90" s="128"/>
      <c r="E90" s="487"/>
      <c r="F90" s="487"/>
      <c r="G90" s="158"/>
      <c r="H90" s="488"/>
      <c r="I90" s="158"/>
    </row>
    <row r="91" spans="1:9" s="24" customFormat="1" x14ac:dyDescent="0.2">
      <c r="A91" s="128"/>
      <c r="B91" s="486"/>
      <c r="D91" s="128"/>
      <c r="E91" s="487"/>
      <c r="F91" s="487"/>
      <c r="G91" s="158"/>
      <c r="H91" s="488"/>
      <c r="I91" s="158"/>
    </row>
    <row r="92" spans="1:9" s="24" customFormat="1" x14ac:dyDescent="0.2">
      <c r="A92" s="128"/>
      <c r="B92" s="486"/>
      <c r="D92" s="128"/>
      <c r="E92" s="487"/>
      <c r="F92" s="487"/>
      <c r="G92" s="158"/>
      <c r="H92" s="488"/>
      <c r="I92" s="158"/>
    </row>
    <row r="93" spans="1:9" s="24" customFormat="1" x14ac:dyDescent="0.2">
      <c r="A93" s="128"/>
      <c r="B93" s="486"/>
      <c r="D93" s="128"/>
      <c r="E93" s="487"/>
      <c r="F93" s="487"/>
      <c r="G93" s="158"/>
      <c r="H93" s="488"/>
      <c r="I93" s="158"/>
    </row>
    <row r="94" spans="1:9" s="24" customFormat="1" x14ac:dyDescent="0.2">
      <c r="A94" s="128"/>
      <c r="B94" s="486"/>
      <c r="D94" s="128"/>
      <c r="E94" s="487"/>
      <c r="F94" s="487"/>
      <c r="G94" s="158"/>
      <c r="H94" s="488"/>
      <c r="I94" s="158"/>
    </row>
    <row r="95" spans="1:9" s="24" customFormat="1" x14ac:dyDescent="0.2">
      <c r="A95" s="128"/>
      <c r="B95" s="486"/>
      <c r="D95" s="128"/>
      <c r="E95" s="487"/>
      <c r="F95" s="487"/>
      <c r="G95" s="158"/>
      <c r="H95" s="488"/>
      <c r="I95" s="158"/>
    </row>
    <row r="96" spans="1:9" s="24" customFormat="1" x14ac:dyDescent="0.2">
      <c r="A96" s="128"/>
      <c r="B96" s="486"/>
      <c r="D96" s="128"/>
      <c r="E96" s="487"/>
      <c r="F96" s="487"/>
      <c r="G96" s="158"/>
      <c r="H96" s="488"/>
      <c r="I96" s="158"/>
    </row>
    <row r="97" spans="1:9" s="24" customFormat="1" x14ac:dyDescent="0.2">
      <c r="A97" s="128"/>
      <c r="B97" s="486"/>
      <c r="D97" s="128"/>
      <c r="E97" s="487"/>
      <c r="F97" s="487"/>
      <c r="G97" s="158"/>
      <c r="H97" s="488"/>
      <c r="I97" s="158"/>
    </row>
    <row r="98" spans="1:9" s="24" customFormat="1" x14ac:dyDescent="0.2">
      <c r="A98" s="128"/>
      <c r="B98" s="486"/>
      <c r="D98" s="128"/>
      <c r="E98" s="487"/>
      <c r="F98" s="487"/>
      <c r="G98" s="158"/>
      <c r="H98" s="488"/>
      <c r="I98" s="158"/>
    </row>
    <row r="99" spans="1:9" s="24" customFormat="1" x14ac:dyDescent="0.2">
      <c r="A99" s="128"/>
      <c r="B99" s="486"/>
      <c r="D99" s="128"/>
      <c r="E99" s="487"/>
      <c r="F99" s="487"/>
      <c r="G99" s="158"/>
      <c r="H99" s="488"/>
      <c r="I99" s="158"/>
    </row>
    <row r="100" spans="1:9" s="24" customFormat="1" x14ac:dyDescent="0.2">
      <c r="A100" s="128"/>
      <c r="B100" s="486"/>
      <c r="D100" s="128"/>
      <c r="E100" s="487"/>
      <c r="F100" s="487"/>
      <c r="G100" s="158"/>
      <c r="H100" s="488"/>
      <c r="I100" s="158"/>
    </row>
    <row r="101" spans="1:9" s="24" customFormat="1" x14ac:dyDescent="0.2">
      <c r="A101" s="128"/>
      <c r="B101" s="486"/>
      <c r="D101" s="128"/>
      <c r="E101" s="487"/>
      <c r="F101" s="487"/>
      <c r="G101" s="158"/>
      <c r="H101" s="488"/>
      <c r="I101" s="158"/>
    </row>
    <row r="102" spans="1:9" s="24" customFormat="1" x14ac:dyDescent="0.2">
      <c r="A102" s="128"/>
      <c r="B102" s="486"/>
      <c r="D102" s="128"/>
      <c r="E102" s="487"/>
      <c r="F102" s="487"/>
      <c r="G102" s="158"/>
      <c r="H102" s="488"/>
      <c r="I102" s="158"/>
    </row>
    <row r="103" spans="1:9" s="24" customFormat="1" x14ac:dyDescent="0.2">
      <c r="A103" s="128"/>
      <c r="B103" s="486"/>
      <c r="D103" s="128"/>
      <c r="E103" s="487"/>
      <c r="F103" s="487"/>
      <c r="G103" s="158"/>
      <c r="H103" s="488"/>
      <c r="I103" s="158"/>
    </row>
    <row r="104" spans="1:9" s="24" customFormat="1" x14ac:dyDescent="0.2">
      <c r="A104" s="128"/>
      <c r="B104" s="486"/>
      <c r="D104" s="128"/>
      <c r="E104" s="487"/>
      <c r="F104" s="487"/>
      <c r="G104" s="158"/>
      <c r="H104" s="488"/>
      <c r="I104" s="158"/>
    </row>
    <row r="105" spans="1:9" s="24" customFormat="1" x14ac:dyDescent="0.2">
      <c r="A105" s="128"/>
      <c r="B105" s="486"/>
      <c r="D105" s="128"/>
      <c r="E105" s="487"/>
      <c r="F105" s="487"/>
      <c r="G105" s="158"/>
      <c r="H105" s="488"/>
      <c r="I105" s="158"/>
    </row>
    <row r="106" spans="1:9" s="24" customFormat="1" x14ac:dyDescent="0.2">
      <c r="A106" s="128"/>
      <c r="B106" s="486"/>
      <c r="D106" s="128"/>
      <c r="E106" s="487"/>
      <c r="F106" s="487"/>
      <c r="G106" s="158"/>
      <c r="H106" s="488"/>
      <c r="I106" s="158"/>
    </row>
    <row r="107" spans="1:9" s="24" customFormat="1" x14ac:dyDescent="0.2">
      <c r="A107" s="128"/>
      <c r="B107" s="486"/>
      <c r="D107" s="128"/>
      <c r="E107" s="487"/>
      <c r="F107" s="487"/>
      <c r="G107" s="158"/>
      <c r="H107" s="488"/>
      <c r="I107" s="158"/>
    </row>
    <row r="108" spans="1:9" s="24" customFormat="1" x14ac:dyDescent="0.2">
      <c r="A108" s="128"/>
      <c r="B108" s="486"/>
      <c r="D108" s="128"/>
      <c r="E108" s="487"/>
      <c r="F108" s="487"/>
      <c r="G108" s="158"/>
      <c r="H108" s="488"/>
      <c r="I108" s="158"/>
    </row>
    <row r="109" spans="1:9" s="24" customFormat="1" x14ac:dyDescent="0.2">
      <c r="A109" s="128"/>
      <c r="B109" s="486"/>
      <c r="D109" s="128"/>
      <c r="E109" s="487"/>
      <c r="F109" s="487"/>
      <c r="G109" s="158"/>
      <c r="H109" s="488"/>
      <c r="I109" s="158"/>
    </row>
    <row r="110" spans="1:9" s="24" customFormat="1" x14ac:dyDescent="0.2">
      <c r="A110" s="128"/>
      <c r="B110" s="486"/>
      <c r="D110" s="128"/>
      <c r="E110" s="487"/>
      <c r="F110" s="487"/>
      <c r="G110" s="158"/>
      <c r="H110" s="488"/>
      <c r="I110" s="158"/>
    </row>
    <row r="111" spans="1:9" s="24" customFormat="1" x14ac:dyDescent="0.2">
      <c r="A111" s="128"/>
      <c r="B111" s="486"/>
      <c r="D111" s="128"/>
      <c r="E111" s="487"/>
      <c r="F111" s="487"/>
      <c r="G111" s="158"/>
      <c r="H111" s="488"/>
      <c r="I111" s="158"/>
    </row>
    <row r="112" spans="1:9" s="24" customFormat="1" x14ac:dyDescent="0.2">
      <c r="A112" s="128"/>
      <c r="B112" s="486"/>
      <c r="D112" s="128"/>
      <c r="E112" s="487"/>
      <c r="F112" s="487"/>
      <c r="G112" s="158"/>
      <c r="H112" s="488"/>
      <c r="I112" s="158"/>
    </row>
    <row r="113" spans="1:9" s="24" customFormat="1" x14ac:dyDescent="0.2">
      <c r="A113" s="128"/>
      <c r="B113" s="486"/>
      <c r="D113" s="128"/>
      <c r="E113" s="487"/>
      <c r="F113" s="487"/>
      <c r="G113" s="158"/>
      <c r="H113" s="488"/>
      <c r="I113" s="158"/>
    </row>
    <row r="114" spans="1:9" s="24" customFormat="1" x14ac:dyDescent="0.2">
      <c r="A114" s="128"/>
      <c r="B114" s="486"/>
      <c r="D114" s="128"/>
      <c r="E114" s="487"/>
      <c r="F114" s="487"/>
      <c r="G114" s="158"/>
      <c r="H114" s="488"/>
      <c r="I114" s="158"/>
    </row>
    <row r="115" spans="1:9" s="24" customFormat="1" x14ac:dyDescent="0.2">
      <c r="A115" s="128"/>
      <c r="B115" s="486"/>
      <c r="D115" s="128"/>
      <c r="E115" s="487"/>
      <c r="F115" s="487"/>
      <c r="G115" s="158"/>
      <c r="H115" s="488"/>
      <c r="I115" s="158"/>
    </row>
    <row r="116" spans="1:9" s="24" customFormat="1" x14ac:dyDescent="0.2">
      <c r="A116" s="128"/>
      <c r="B116" s="486"/>
      <c r="D116" s="128"/>
      <c r="E116" s="487"/>
      <c r="F116" s="487"/>
      <c r="G116" s="158"/>
      <c r="H116" s="488"/>
      <c r="I116" s="158"/>
    </row>
    <row r="117" spans="1:9" s="24" customFormat="1" x14ac:dyDescent="0.2">
      <c r="A117" s="128"/>
      <c r="B117" s="486"/>
      <c r="D117" s="128"/>
      <c r="E117" s="487"/>
      <c r="F117" s="487"/>
      <c r="G117" s="158"/>
      <c r="H117" s="488"/>
      <c r="I117" s="158"/>
    </row>
    <row r="118" spans="1:9" s="24" customFormat="1" x14ac:dyDescent="0.2">
      <c r="A118" s="128"/>
      <c r="B118" s="486"/>
      <c r="D118" s="128"/>
      <c r="E118" s="487"/>
      <c r="F118" s="487"/>
      <c r="G118" s="158"/>
      <c r="H118" s="488"/>
      <c r="I118" s="158"/>
    </row>
    <row r="119" spans="1:9" s="24" customFormat="1" x14ac:dyDescent="0.2">
      <c r="A119" s="128"/>
      <c r="B119" s="486"/>
      <c r="D119" s="128"/>
      <c r="E119" s="487"/>
      <c r="F119" s="487"/>
      <c r="G119" s="158"/>
      <c r="H119" s="488"/>
      <c r="I119" s="158"/>
    </row>
    <row r="120" spans="1:9" s="24" customFormat="1" x14ac:dyDescent="0.2">
      <c r="A120" s="128"/>
      <c r="B120" s="486"/>
      <c r="D120" s="128"/>
      <c r="E120" s="487"/>
      <c r="F120" s="487"/>
      <c r="G120" s="158"/>
      <c r="H120" s="488"/>
      <c r="I120" s="158"/>
    </row>
    <row r="121" spans="1:9" s="24" customFormat="1" x14ac:dyDescent="0.2">
      <c r="A121" s="128"/>
      <c r="B121" s="486"/>
      <c r="D121" s="128"/>
      <c r="E121" s="487"/>
      <c r="F121" s="487"/>
      <c r="G121" s="158"/>
      <c r="H121" s="488"/>
      <c r="I121" s="158"/>
    </row>
    <row r="122" spans="1:9" s="24" customFormat="1" x14ac:dyDescent="0.2">
      <c r="A122" s="128"/>
      <c r="B122" s="486"/>
      <c r="D122" s="128"/>
      <c r="E122" s="487"/>
      <c r="F122" s="487"/>
      <c r="G122" s="158"/>
      <c r="H122" s="488"/>
      <c r="I122" s="158"/>
    </row>
    <row r="123" spans="1:9" s="24" customFormat="1" x14ac:dyDescent="0.2">
      <c r="A123" s="128"/>
      <c r="B123" s="486"/>
      <c r="D123" s="128"/>
      <c r="E123" s="487"/>
      <c r="F123" s="487"/>
      <c r="G123" s="158"/>
      <c r="H123" s="488"/>
      <c r="I123" s="158"/>
    </row>
    <row r="124" spans="1:9" s="24" customFormat="1" x14ac:dyDescent="0.2">
      <c r="A124" s="128"/>
      <c r="B124" s="486"/>
      <c r="D124" s="128"/>
      <c r="E124" s="487"/>
      <c r="F124" s="487"/>
      <c r="G124" s="158"/>
      <c r="H124" s="488"/>
      <c r="I124" s="158"/>
    </row>
    <row r="125" spans="1:9" s="24" customFormat="1" x14ac:dyDescent="0.2">
      <c r="A125" s="128"/>
      <c r="B125" s="486"/>
      <c r="D125" s="128"/>
      <c r="E125" s="487"/>
      <c r="F125" s="487"/>
      <c r="G125" s="158"/>
      <c r="H125" s="488"/>
      <c r="I125" s="158"/>
    </row>
    <row r="126" spans="1:9" s="24" customFormat="1" x14ac:dyDescent="0.2">
      <c r="A126" s="128"/>
      <c r="B126" s="486"/>
      <c r="D126" s="128"/>
      <c r="E126" s="487"/>
      <c r="F126" s="487"/>
      <c r="G126" s="158"/>
      <c r="H126" s="488"/>
      <c r="I126" s="158"/>
    </row>
    <row r="127" spans="1:9" s="24" customFormat="1" x14ac:dyDescent="0.2">
      <c r="A127" s="128"/>
      <c r="B127" s="486"/>
      <c r="D127" s="128"/>
      <c r="E127" s="487"/>
      <c r="F127" s="487"/>
      <c r="G127" s="158"/>
      <c r="H127" s="488"/>
      <c r="I127" s="158"/>
    </row>
    <row r="128" spans="1:9" s="24" customFormat="1" x14ac:dyDescent="0.2">
      <c r="A128" s="128"/>
      <c r="B128" s="486"/>
      <c r="D128" s="128"/>
      <c r="E128" s="487"/>
      <c r="F128" s="487"/>
      <c r="G128" s="158"/>
      <c r="H128" s="488"/>
      <c r="I128" s="158"/>
    </row>
    <row r="129" spans="1:9" s="24" customFormat="1" x14ac:dyDescent="0.2">
      <c r="A129" s="128"/>
      <c r="B129" s="486"/>
      <c r="D129" s="128"/>
      <c r="E129" s="487"/>
      <c r="F129" s="487"/>
      <c r="G129" s="158"/>
      <c r="H129" s="488"/>
      <c r="I129" s="158"/>
    </row>
    <row r="130" spans="1:9" s="24" customFormat="1" x14ac:dyDescent="0.2">
      <c r="A130" s="128"/>
      <c r="B130" s="486"/>
      <c r="D130" s="128"/>
      <c r="E130" s="487"/>
      <c r="F130" s="487"/>
      <c r="G130" s="158"/>
      <c r="H130" s="488"/>
      <c r="I130" s="158"/>
    </row>
    <row r="131" spans="1:9" s="24" customFormat="1" x14ac:dyDescent="0.2">
      <c r="A131" s="128"/>
      <c r="B131" s="486"/>
      <c r="D131" s="128"/>
      <c r="E131" s="487"/>
      <c r="F131" s="487"/>
      <c r="G131" s="158"/>
      <c r="H131" s="488"/>
      <c r="I131" s="158"/>
    </row>
    <row r="132" spans="1:9" s="24" customFormat="1" x14ac:dyDescent="0.2">
      <c r="A132" s="128"/>
      <c r="B132" s="486"/>
      <c r="D132" s="128"/>
      <c r="E132" s="487"/>
      <c r="F132" s="487"/>
      <c r="G132" s="158"/>
      <c r="H132" s="488"/>
      <c r="I132" s="158"/>
    </row>
    <row r="133" spans="1:9" s="24" customFormat="1" x14ac:dyDescent="0.2">
      <c r="A133" s="128"/>
      <c r="B133" s="486"/>
      <c r="D133" s="128"/>
      <c r="E133" s="487"/>
      <c r="F133" s="487"/>
      <c r="G133" s="158"/>
      <c r="H133" s="488"/>
      <c r="I133" s="158"/>
    </row>
    <row r="134" spans="1:9" s="24" customFormat="1" x14ac:dyDescent="0.2">
      <c r="A134" s="128"/>
      <c r="B134" s="486"/>
      <c r="D134" s="128"/>
      <c r="E134" s="487"/>
      <c r="F134" s="487"/>
      <c r="G134" s="158"/>
      <c r="H134" s="488"/>
      <c r="I134" s="158"/>
    </row>
    <row r="135" spans="1:9" s="24" customFormat="1" x14ac:dyDescent="0.2">
      <c r="A135" s="128"/>
      <c r="B135" s="486"/>
      <c r="D135" s="128"/>
      <c r="E135" s="487"/>
      <c r="F135" s="487"/>
      <c r="G135" s="158"/>
      <c r="H135" s="488"/>
      <c r="I135" s="158"/>
    </row>
    <row r="136" spans="1:9" s="24" customFormat="1" x14ac:dyDescent="0.2">
      <c r="A136" s="128"/>
      <c r="B136" s="486"/>
      <c r="D136" s="128"/>
      <c r="E136" s="487"/>
      <c r="F136" s="487"/>
      <c r="G136" s="158"/>
      <c r="H136" s="488"/>
      <c r="I136" s="158"/>
    </row>
    <row r="137" spans="1:9" s="24" customFormat="1" x14ac:dyDescent="0.2">
      <c r="A137" s="128"/>
      <c r="B137" s="486"/>
      <c r="D137" s="128"/>
      <c r="E137" s="487"/>
      <c r="F137" s="487"/>
      <c r="G137" s="158"/>
      <c r="H137" s="488"/>
      <c r="I137" s="158"/>
    </row>
    <row r="138" spans="1:9" s="24" customFormat="1" x14ac:dyDescent="0.2">
      <c r="A138" s="128"/>
      <c r="B138" s="486"/>
      <c r="D138" s="128"/>
      <c r="E138" s="487"/>
      <c r="F138" s="487"/>
      <c r="G138" s="158"/>
      <c r="H138" s="488"/>
      <c r="I138" s="158"/>
    </row>
    <row r="139" spans="1:9" s="24" customFormat="1" x14ac:dyDescent="0.2">
      <c r="A139" s="128"/>
      <c r="B139" s="486"/>
      <c r="D139" s="128"/>
      <c r="E139" s="487"/>
      <c r="F139" s="487"/>
      <c r="G139" s="158"/>
      <c r="H139" s="488"/>
      <c r="I139" s="158"/>
    </row>
    <row r="140" spans="1:9" s="24" customFormat="1" x14ac:dyDescent="0.2">
      <c r="A140" s="128"/>
      <c r="B140" s="486"/>
      <c r="D140" s="128"/>
      <c r="E140" s="487"/>
      <c r="F140" s="487"/>
      <c r="G140" s="158"/>
      <c r="H140" s="488"/>
      <c r="I140" s="158"/>
    </row>
    <row r="141" spans="1:9" s="24" customFormat="1" x14ac:dyDescent="0.2">
      <c r="A141" s="128"/>
      <c r="B141" s="486"/>
      <c r="D141" s="128"/>
      <c r="E141" s="487"/>
      <c r="F141" s="487"/>
      <c r="G141" s="158"/>
      <c r="H141" s="488"/>
      <c r="I141" s="158"/>
    </row>
    <row r="142" spans="1:9" s="24" customFormat="1" x14ac:dyDescent="0.2">
      <c r="A142" s="128"/>
      <c r="B142" s="486"/>
      <c r="D142" s="128"/>
      <c r="E142" s="487"/>
      <c r="F142" s="487"/>
      <c r="G142" s="158"/>
      <c r="H142" s="488"/>
      <c r="I142" s="158"/>
    </row>
    <row r="143" spans="1:9" s="24" customFormat="1" x14ac:dyDescent="0.2">
      <c r="A143" s="128"/>
      <c r="B143" s="486"/>
      <c r="D143" s="128"/>
      <c r="E143" s="487"/>
      <c r="F143" s="487"/>
      <c r="G143" s="158"/>
      <c r="H143" s="488"/>
      <c r="I143" s="158"/>
    </row>
    <row r="144" spans="1:9" s="24" customFormat="1" x14ac:dyDescent="0.2">
      <c r="A144" s="128"/>
      <c r="B144" s="486"/>
      <c r="D144" s="128"/>
      <c r="E144" s="487"/>
      <c r="F144" s="487"/>
      <c r="G144" s="158"/>
      <c r="H144" s="488"/>
      <c r="I144" s="158"/>
    </row>
    <row r="145" spans="1:9" s="24" customFormat="1" x14ac:dyDescent="0.2">
      <c r="A145" s="128"/>
      <c r="B145" s="486"/>
      <c r="D145" s="128"/>
      <c r="E145" s="487"/>
      <c r="F145" s="487"/>
      <c r="G145" s="158"/>
      <c r="H145" s="488"/>
      <c r="I145" s="158"/>
    </row>
    <row r="146" spans="1:9" s="24" customFormat="1" x14ac:dyDescent="0.2">
      <c r="A146" s="128"/>
      <c r="B146" s="486"/>
      <c r="D146" s="128"/>
      <c r="E146" s="487"/>
      <c r="F146" s="487"/>
      <c r="G146" s="158"/>
      <c r="H146" s="488"/>
      <c r="I146" s="158"/>
    </row>
    <row r="147" spans="1:9" s="24" customFormat="1" x14ac:dyDescent="0.2">
      <c r="A147" s="128"/>
      <c r="B147" s="486"/>
      <c r="D147" s="128"/>
      <c r="E147" s="487"/>
      <c r="F147" s="487"/>
      <c r="G147" s="158"/>
      <c r="H147" s="488"/>
      <c r="I147" s="158"/>
    </row>
    <row r="148" spans="1:9" s="24" customFormat="1" x14ac:dyDescent="0.2">
      <c r="A148" s="128"/>
      <c r="B148" s="486"/>
      <c r="D148" s="128"/>
      <c r="E148" s="487"/>
      <c r="F148" s="487"/>
      <c r="G148" s="158"/>
      <c r="H148" s="488"/>
      <c r="I148" s="158"/>
    </row>
    <row r="149" spans="1:9" s="24" customFormat="1" x14ac:dyDescent="0.2">
      <c r="A149" s="128"/>
      <c r="B149" s="486"/>
      <c r="D149" s="128"/>
      <c r="E149" s="487"/>
      <c r="F149" s="487"/>
      <c r="G149" s="158"/>
      <c r="H149" s="488"/>
      <c r="I149" s="158"/>
    </row>
    <row r="150" spans="1:9" s="24" customFormat="1" x14ac:dyDescent="0.2">
      <c r="A150" s="128"/>
      <c r="B150" s="486"/>
      <c r="D150" s="128"/>
      <c r="E150" s="487"/>
      <c r="F150" s="487"/>
      <c r="G150" s="158"/>
      <c r="H150" s="488"/>
      <c r="I150" s="158"/>
    </row>
    <row r="151" spans="1:9" s="24" customFormat="1" x14ac:dyDescent="0.2">
      <c r="A151" s="128"/>
      <c r="B151" s="486"/>
      <c r="D151" s="128"/>
      <c r="E151" s="487"/>
      <c r="F151" s="487"/>
      <c r="G151" s="158"/>
      <c r="H151" s="488"/>
      <c r="I151" s="158"/>
    </row>
    <row r="152" spans="1:9" s="24" customFormat="1" x14ac:dyDescent="0.2">
      <c r="A152" s="128"/>
      <c r="B152" s="486"/>
      <c r="D152" s="128"/>
      <c r="E152" s="487"/>
      <c r="F152" s="487"/>
      <c r="G152" s="158"/>
      <c r="H152" s="488"/>
      <c r="I152" s="158"/>
    </row>
    <row r="153" spans="1:9" s="24" customFormat="1" x14ac:dyDescent="0.2">
      <c r="A153" s="128"/>
      <c r="B153" s="486"/>
      <c r="D153" s="128"/>
      <c r="E153" s="487"/>
      <c r="F153" s="487"/>
      <c r="G153" s="158"/>
      <c r="H153" s="488"/>
      <c r="I153" s="158"/>
    </row>
    <row r="154" spans="1:9" s="24" customFormat="1" x14ac:dyDescent="0.2">
      <c r="A154" s="128"/>
      <c r="B154" s="486"/>
      <c r="D154" s="128"/>
      <c r="E154" s="487"/>
      <c r="F154" s="487"/>
      <c r="G154" s="158"/>
      <c r="H154" s="488"/>
      <c r="I154" s="158"/>
    </row>
    <row r="155" spans="1:9" s="24" customFormat="1" x14ac:dyDescent="0.2">
      <c r="A155" s="128"/>
      <c r="B155" s="486"/>
      <c r="D155" s="128"/>
      <c r="E155" s="487"/>
      <c r="F155" s="487"/>
      <c r="G155" s="158"/>
      <c r="H155" s="488"/>
      <c r="I155" s="158"/>
    </row>
    <row r="156" spans="1:9" s="24" customFormat="1" x14ac:dyDescent="0.2">
      <c r="A156" s="128"/>
      <c r="B156" s="486"/>
      <c r="D156" s="128"/>
      <c r="E156" s="487"/>
      <c r="F156" s="487"/>
      <c r="G156" s="158"/>
      <c r="H156" s="488"/>
      <c r="I156" s="158"/>
    </row>
    <row r="157" spans="1:9" s="24" customFormat="1" x14ac:dyDescent="0.2">
      <c r="A157" s="128"/>
      <c r="B157" s="486"/>
      <c r="D157" s="128"/>
      <c r="E157" s="487"/>
      <c r="F157" s="487"/>
      <c r="G157" s="158"/>
      <c r="H157" s="488"/>
      <c r="I157" s="158"/>
    </row>
    <row r="158" spans="1:9" s="24" customFormat="1" x14ac:dyDescent="0.2">
      <c r="A158" s="128"/>
      <c r="B158" s="486"/>
      <c r="D158" s="128"/>
      <c r="E158" s="487"/>
      <c r="F158" s="487"/>
      <c r="G158" s="158"/>
      <c r="H158" s="488"/>
      <c r="I158" s="158"/>
    </row>
    <row r="159" spans="1:9" s="24" customFormat="1" x14ac:dyDescent="0.2">
      <c r="A159" s="128"/>
      <c r="B159" s="486"/>
      <c r="D159" s="128"/>
      <c r="E159" s="487"/>
      <c r="F159" s="487"/>
      <c r="G159" s="158"/>
      <c r="H159" s="488"/>
      <c r="I159" s="158"/>
    </row>
    <row r="160" spans="1:9" s="24" customFormat="1" x14ac:dyDescent="0.2">
      <c r="A160" s="128"/>
      <c r="B160" s="486"/>
      <c r="D160" s="128"/>
      <c r="E160" s="487"/>
      <c r="F160" s="487"/>
      <c r="G160" s="158"/>
      <c r="H160" s="488"/>
      <c r="I160" s="158"/>
    </row>
    <row r="161" spans="1:9" s="24" customFormat="1" x14ac:dyDescent="0.2">
      <c r="A161" s="128"/>
      <c r="B161" s="486"/>
      <c r="D161" s="128"/>
      <c r="E161" s="487"/>
      <c r="F161" s="487"/>
      <c r="G161" s="158"/>
      <c r="H161" s="488"/>
      <c r="I161" s="158"/>
    </row>
    <row r="162" spans="1:9" s="24" customFormat="1" x14ac:dyDescent="0.2">
      <c r="A162" s="128"/>
      <c r="B162" s="486"/>
      <c r="D162" s="128"/>
      <c r="E162" s="487"/>
      <c r="F162" s="487"/>
      <c r="G162" s="158"/>
      <c r="H162" s="488"/>
      <c r="I162" s="158"/>
    </row>
    <row r="163" spans="1:9" s="24" customFormat="1" x14ac:dyDescent="0.2">
      <c r="A163" s="128"/>
      <c r="B163" s="486"/>
      <c r="D163" s="128"/>
      <c r="E163" s="487"/>
      <c r="F163" s="487"/>
      <c r="G163" s="158"/>
      <c r="H163" s="488"/>
      <c r="I163" s="158"/>
    </row>
    <row r="164" spans="1:9" s="24" customFormat="1" x14ac:dyDescent="0.2">
      <c r="A164" s="128"/>
      <c r="B164" s="486"/>
      <c r="D164" s="128"/>
      <c r="E164" s="487"/>
      <c r="F164" s="487"/>
      <c r="G164" s="158"/>
      <c r="H164" s="488"/>
      <c r="I164" s="158"/>
    </row>
    <row r="165" spans="1:9" s="24" customFormat="1" x14ac:dyDescent="0.2">
      <c r="A165" s="128"/>
      <c r="B165" s="486"/>
      <c r="D165" s="128"/>
      <c r="E165" s="487"/>
      <c r="F165" s="487"/>
      <c r="G165" s="158"/>
      <c r="H165" s="488"/>
      <c r="I165" s="158"/>
    </row>
    <row r="166" spans="1:9" s="24" customFormat="1" x14ac:dyDescent="0.2">
      <c r="A166" s="128"/>
      <c r="B166" s="486"/>
      <c r="D166" s="128"/>
      <c r="E166" s="487"/>
      <c r="F166" s="487"/>
      <c r="G166" s="158"/>
      <c r="H166" s="488"/>
      <c r="I166" s="158"/>
    </row>
    <row r="167" spans="1:9" s="24" customFormat="1" x14ac:dyDescent="0.2">
      <c r="A167" s="128"/>
      <c r="B167" s="486"/>
      <c r="D167" s="128"/>
      <c r="E167" s="487"/>
      <c r="F167" s="487"/>
      <c r="G167" s="158"/>
      <c r="H167" s="488"/>
      <c r="I167" s="158"/>
    </row>
    <row r="168" spans="1:9" s="24" customFormat="1" x14ac:dyDescent="0.2">
      <c r="A168" s="128"/>
      <c r="B168" s="486"/>
      <c r="D168" s="128"/>
      <c r="E168" s="487"/>
      <c r="F168" s="487"/>
      <c r="G168" s="158"/>
      <c r="H168" s="488"/>
      <c r="I168" s="158"/>
    </row>
    <row r="169" spans="1:9" s="24" customFormat="1" x14ac:dyDescent="0.2">
      <c r="A169" s="128"/>
      <c r="B169" s="486"/>
      <c r="D169" s="128"/>
      <c r="E169" s="487"/>
      <c r="F169" s="487"/>
      <c r="G169" s="158"/>
      <c r="H169" s="488"/>
      <c r="I169" s="158"/>
    </row>
    <row r="170" spans="1:9" s="24" customFormat="1" x14ac:dyDescent="0.2">
      <c r="A170" s="128"/>
      <c r="B170" s="486"/>
      <c r="D170" s="128"/>
      <c r="E170" s="487"/>
      <c r="F170" s="487"/>
      <c r="G170" s="158"/>
      <c r="H170" s="488"/>
      <c r="I170" s="158"/>
    </row>
    <row r="171" spans="1:9" s="24" customFormat="1" x14ac:dyDescent="0.2">
      <c r="A171" s="128"/>
      <c r="B171" s="486"/>
      <c r="D171" s="128"/>
      <c r="E171" s="487"/>
      <c r="F171" s="487"/>
      <c r="G171" s="158"/>
      <c r="H171" s="488"/>
      <c r="I171" s="158"/>
    </row>
    <row r="172" spans="1:9" s="24" customFormat="1" x14ac:dyDescent="0.2">
      <c r="A172" s="128"/>
      <c r="B172" s="486"/>
      <c r="D172" s="128"/>
      <c r="E172" s="487"/>
      <c r="F172" s="487"/>
      <c r="G172" s="158"/>
      <c r="H172" s="488"/>
      <c r="I172" s="158"/>
    </row>
    <row r="173" spans="1:9" s="24" customFormat="1" x14ac:dyDescent="0.2">
      <c r="A173" s="128"/>
      <c r="B173" s="486"/>
      <c r="D173" s="128"/>
      <c r="E173" s="487"/>
      <c r="F173" s="487"/>
      <c r="G173" s="158"/>
      <c r="H173" s="488"/>
      <c r="I173" s="158"/>
    </row>
    <row r="174" spans="1:9" s="24" customFormat="1" x14ac:dyDescent="0.2">
      <c r="A174" s="128"/>
      <c r="B174" s="486"/>
      <c r="D174" s="128"/>
      <c r="E174" s="487"/>
      <c r="F174" s="487"/>
      <c r="G174" s="158"/>
      <c r="H174" s="488"/>
      <c r="I174" s="158"/>
    </row>
    <row r="175" spans="1:9" s="24" customFormat="1" x14ac:dyDescent="0.2">
      <c r="A175" s="128"/>
      <c r="B175" s="486"/>
      <c r="D175" s="128"/>
      <c r="E175" s="487"/>
      <c r="F175" s="487"/>
      <c r="G175" s="158"/>
      <c r="H175" s="488"/>
      <c r="I175" s="158"/>
    </row>
    <row r="176" spans="1:9" s="24" customFormat="1" x14ac:dyDescent="0.2">
      <c r="A176" s="128"/>
      <c r="B176" s="486"/>
      <c r="D176" s="128"/>
      <c r="E176" s="487"/>
      <c r="F176" s="487"/>
      <c r="G176" s="158"/>
      <c r="H176" s="488"/>
      <c r="I176" s="158"/>
    </row>
    <row r="177" spans="1:9" s="24" customFormat="1" x14ac:dyDescent="0.2">
      <c r="A177" s="128"/>
      <c r="B177" s="486"/>
      <c r="D177" s="128"/>
      <c r="E177" s="487"/>
      <c r="F177" s="487"/>
      <c r="G177" s="158"/>
      <c r="H177" s="488"/>
      <c r="I177" s="158"/>
    </row>
    <row r="178" spans="1:9" s="24" customFormat="1" x14ac:dyDescent="0.2">
      <c r="A178" s="128"/>
      <c r="B178" s="486"/>
      <c r="D178" s="128"/>
      <c r="E178" s="487"/>
      <c r="F178" s="487"/>
      <c r="G178" s="158"/>
      <c r="H178" s="488"/>
      <c r="I178" s="158"/>
    </row>
    <row r="179" spans="1:9" s="24" customFormat="1" x14ac:dyDescent="0.2">
      <c r="A179" s="128"/>
      <c r="B179" s="486"/>
      <c r="D179" s="128"/>
      <c r="E179" s="487"/>
      <c r="F179" s="487"/>
      <c r="G179" s="158"/>
      <c r="H179" s="488"/>
      <c r="I179" s="158"/>
    </row>
    <row r="180" spans="1:9" s="24" customFormat="1" x14ac:dyDescent="0.2">
      <c r="A180" s="128"/>
      <c r="B180" s="486"/>
      <c r="D180" s="128"/>
      <c r="E180" s="487"/>
      <c r="F180" s="487"/>
      <c r="G180" s="158"/>
      <c r="H180" s="488"/>
      <c r="I180" s="158"/>
    </row>
    <row r="181" spans="1:9" s="24" customFormat="1" x14ac:dyDescent="0.2">
      <c r="A181" s="128"/>
      <c r="B181" s="486"/>
      <c r="D181" s="128"/>
      <c r="E181" s="487"/>
      <c r="F181" s="487"/>
      <c r="G181" s="158"/>
      <c r="H181" s="488"/>
      <c r="I181" s="158"/>
    </row>
    <row r="182" spans="1:9" s="24" customFormat="1" x14ac:dyDescent="0.2">
      <c r="A182" s="128"/>
      <c r="B182" s="486"/>
      <c r="D182" s="128"/>
      <c r="E182" s="487"/>
      <c r="F182" s="487"/>
      <c r="G182" s="158"/>
      <c r="H182" s="488"/>
      <c r="I182" s="158"/>
    </row>
    <row r="183" spans="1:9" s="24" customFormat="1" x14ac:dyDescent="0.2">
      <c r="A183" s="128"/>
      <c r="B183" s="486"/>
      <c r="D183" s="128"/>
      <c r="E183" s="487"/>
      <c r="F183" s="487"/>
      <c r="G183" s="158"/>
      <c r="H183" s="488"/>
      <c r="I183" s="158"/>
    </row>
    <row r="184" spans="1:9" s="24" customFormat="1" x14ac:dyDescent="0.2">
      <c r="A184" s="128"/>
      <c r="B184" s="486"/>
      <c r="D184" s="128"/>
      <c r="E184" s="487"/>
      <c r="F184" s="487"/>
      <c r="G184" s="158"/>
      <c r="H184" s="488"/>
      <c r="I184" s="158"/>
    </row>
    <row r="185" spans="1:9" s="24" customFormat="1" x14ac:dyDescent="0.2">
      <c r="A185" s="128"/>
      <c r="B185" s="486"/>
      <c r="D185" s="128"/>
      <c r="E185" s="487"/>
      <c r="F185" s="487"/>
      <c r="G185" s="158"/>
      <c r="H185" s="488"/>
      <c r="I185" s="158"/>
    </row>
    <row r="186" spans="1:9" s="24" customFormat="1" x14ac:dyDescent="0.2">
      <c r="A186" s="128"/>
      <c r="B186" s="486"/>
      <c r="D186" s="128"/>
      <c r="E186" s="487"/>
      <c r="F186" s="487"/>
      <c r="G186" s="158"/>
      <c r="H186" s="488"/>
      <c r="I186" s="158"/>
    </row>
    <row r="187" spans="1:9" s="24" customFormat="1" x14ac:dyDescent="0.2">
      <c r="A187" s="128"/>
      <c r="B187" s="486"/>
      <c r="D187" s="128"/>
      <c r="E187" s="487"/>
      <c r="F187" s="487"/>
      <c r="G187" s="158"/>
      <c r="H187" s="488"/>
      <c r="I187" s="158"/>
    </row>
    <row r="188" spans="1:9" s="24" customFormat="1" x14ac:dyDescent="0.2">
      <c r="A188" s="128"/>
      <c r="B188" s="486"/>
      <c r="D188" s="128"/>
      <c r="E188" s="487"/>
      <c r="F188" s="487"/>
      <c r="G188" s="158"/>
      <c r="H188" s="488"/>
      <c r="I188" s="158"/>
    </row>
    <row r="189" spans="1:9" s="24" customFormat="1" x14ac:dyDescent="0.2">
      <c r="A189" s="128"/>
      <c r="B189" s="486"/>
      <c r="D189" s="128"/>
      <c r="E189" s="487"/>
      <c r="F189" s="487"/>
      <c r="G189" s="158"/>
      <c r="H189" s="488"/>
      <c r="I189" s="158"/>
    </row>
    <row r="190" spans="1:9" s="24" customFormat="1" x14ac:dyDescent="0.2">
      <c r="A190" s="128"/>
      <c r="B190" s="486"/>
      <c r="D190" s="128"/>
      <c r="E190" s="487"/>
      <c r="F190" s="487"/>
      <c r="G190" s="158"/>
      <c r="H190" s="488"/>
      <c r="I190" s="158"/>
    </row>
    <row r="191" spans="1:9" s="24" customFormat="1" x14ac:dyDescent="0.2">
      <c r="A191" s="128"/>
      <c r="B191" s="486"/>
      <c r="D191" s="128"/>
      <c r="E191" s="487"/>
      <c r="F191" s="487"/>
      <c r="G191" s="158"/>
      <c r="H191" s="488"/>
      <c r="I191" s="158"/>
    </row>
    <row r="192" spans="1:9" s="24" customFormat="1" x14ac:dyDescent="0.2">
      <c r="A192" s="128"/>
      <c r="B192" s="486"/>
      <c r="D192" s="128"/>
      <c r="E192" s="487"/>
      <c r="F192" s="487"/>
      <c r="G192" s="158"/>
      <c r="H192" s="488"/>
      <c r="I192" s="158"/>
    </row>
    <row r="193" spans="1:9" s="24" customFormat="1" x14ac:dyDescent="0.2">
      <c r="A193" s="128"/>
      <c r="B193" s="486"/>
      <c r="D193" s="128"/>
      <c r="E193" s="487"/>
      <c r="F193" s="487"/>
      <c r="G193" s="158"/>
      <c r="H193" s="488"/>
      <c r="I193" s="158"/>
    </row>
    <row r="194" spans="1:9" s="24" customFormat="1" x14ac:dyDescent="0.2">
      <c r="A194" s="128"/>
      <c r="B194" s="486"/>
      <c r="D194" s="128"/>
      <c r="E194" s="487"/>
      <c r="F194" s="487"/>
      <c r="G194" s="158"/>
      <c r="H194" s="488"/>
      <c r="I194" s="158"/>
    </row>
    <row r="195" spans="1:9" s="24" customFormat="1" x14ac:dyDescent="0.2">
      <c r="A195" s="128"/>
      <c r="B195" s="486"/>
      <c r="D195" s="128"/>
      <c r="E195" s="487"/>
      <c r="F195" s="487"/>
      <c r="G195" s="158"/>
      <c r="H195" s="488"/>
      <c r="I195" s="158"/>
    </row>
    <row r="196" spans="1:9" s="24" customFormat="1" x14ac:dyDescent="0.2">
      <c r="A196" s="128"/>
      <c r="B196" s="486"/>
      <c r="D196" s="128"/>
      <c r="E196" s="487"/>
      <c r="F196" s="487"/>
      <c r="G196" s="158"/>
      <c r="H196" s="488"/>
      <c r="I196" s="158"/>
    </row>
    <row r="197" spans="1:9" s="24" customFormat="1" x14ac:dyDescent="0.2">
      <c r="A197" s="128"/>
      <c r="B197" s="486"/>
      <c r="D197" s="128"/>
      <c r="E197" s="487"/>
      <c r="F197" s="487"/>
      <c r="G197" s="158"/>
      <c r="H197" s="488"/>
      <c r="I197" s="158"/>
    </row>
    <row r="198" spans="1:9" s="24" customFormat="1" x14ac:dyDescent="0.2">
      <c r="A198" s="128"/>
      <c r="B198" s="486"/>
      <c r="D198" s="128"/>
      <c r="E198" s="487"/>
      <c r="F198" s="487"/>
      <c r="G198" s="158"/>
      <c r="H198" s="488"/>
      <c r="I198" s="158"/>
    </row>
    <row r="199" spans="1:9" s="24" customFormat="1" x14ac:dyDescent="0.2">
      <c r="A199" s="128"/>
      <c r="B199" s="486"/>
      <c r="D199" s="128"/>
      <c r="E199" s="487"/>
      <c r="F199" s="487"/>
      <c r="G199" s="158"/>
      <c r="H199" s="488"/>
      <c r="I199" s="158"/>
    </row>
    <row r="200" spans="1:9" s="24" customFormat="1" x14ac:dyDescent="0.2">
      <c r="A200" s="128"/>
      <c r="B200" s="486"/>
      <c r="D200" s="128"/>
      <c r="E200" s="487"/>
      <c r="F200" s="487"/>
      <c r="G200" s="158"/>
      <c r="H200" s="488"/>
      <c r="I200" s="158"/>
    </row>
    <row r="201" spans="1:9" s="24" customFormat="1" x14ac:dyDescent="0.2">
      <c r="A201" s="128"/>
      <c r="B201" s="486"/>
      <c r="D201" s="128"/>
      <c r="E201" s="487"/>
      <c r="F201" s="487"/>
      <c r="G201" s="158"/>
      <c r="H201" s="488"/>
      <c r="I201" s="158"/>
    </row>
    <row r="202" spans="1:9" s="24" customFormat="1" x14ac:dyDescent="0.2">
      <c r="A202" s="128"/>
      <c r="B202" s="486"/>
      <c r="D202" s="128"/>
      <c r="E202" s="487"/>
      <c r="F202" s="487"/>
      <c r="G202" s="158"/>
      <c r="H202" s="488"/>
      <c r="I202" s="158"/>
    </row>
    <row r="203" spans="1:9" s="24" customFormat="1" x14ac:dyDescent="0.2">
      <c r="A203" s="128"/>
      <c r="B203" s="486"/>
      <c r="D203" s="128"/>
      <c r="E203" s="487"/>
      <c r="F203" s="487"/>
      <c r="G203" s="158"/>
      <c r="H203" s="488"/>
      <c r="I203" s="158"/>
    </row>
    <row r="204" spans="1:9" s="24" customFormat="1" x14ac:dyDescent="0.2">
      <c r="A204" s="128"/>
      <c r="B204" s="486"/>
      <c r="D204" s="128"/>
      <c r="E204" s="487"/>
      <c r="F204" s="487"/>
      <c r="G204" s="158"/>
      <c r="H204" s="488"/>
      <c r="I204" s="158"/>
    </row>
    <row r="205" spans="1:9" s="24" customFormat="1" x14ac:dyDescent="0.2">
      <c r="A205" s="128"/>
      <c r="B205" s="486"/>
      <c r="D205" s="128"/>
      <c r="E205" s="487"/>
      <c r="F205" s="487"/>
      <c r="G205" s="158"/>
      <c r="H205" s="488"/>
      <c r="I205" s="158"/>
    </row>
    <row r="206" spans="1:9" s="24" customFormat="1" x14ac:dyDescent="0.2">
      <c r="A206" s="128"/>
      <c r="B206" s="486"/>
      <c r="D206" s="128"/>
      <c r="E206" s="487"/>
      <c r="F206" s="487"/>
      <c r="G206" s="158"/>
      <c r="H206" s="488"/>
      <c r="I206" s="158"/>
    </row>
    <row r="207" spans="1:9" s="24" customFormat="1" x14ac:dyDescent="0.2">
      <c r="A207" s="128"/>
      <c r="B207" s="486"/>
      <c r="D207" s="128"/>
      <c r="E207" s="487"/>
      <c r="F207" s="487"/>
      <c r="G207" s="158"/>
      <c r="H207" s="488"/>
      <c r="I207" s="158"/>
    </row>
    <row r="208" spans="1:9" s="24" customFormat="1" x14ac:dyDescent="0.2">
      <c r="A208" s="128"/>
      <c r="B208" s="486"/>
      <c r="D208" s="128"/>
      <c r="E208" s="487"/>
      <c r="F208" s="487"/>
      <c r="G208" s="158"/>
      <c r="H208" s="488"/>
      <c r="I208" s="158"/>
    </row>
    <row r="209" spans="1:9" s="24" customFormat="1" x14ac:dyDescent="0.2">
      <c r="A209" s="128"/>
      <c r="B209" s="486"/>
      <c r="D209" s="128"/>
      <c r="E209" s="487"/>
      <c r="F209" s="487"/>
      <c r="G209" s="158"/>
      <c r="H209" s="488"/>
      <c r="I209" s="158"/>
    </row>
    <row r="210" spans="1:9" s="24" customFormat="1" x14ac:dyDescent="0.2">
      <c r="A210" s="128"/>
      <c r="B210" s="486"/>
      <c r="D210" s="128"/>
      <c r="E210" s="487"/>
      <c r="F210" s="487"/>
      <c r="G210" s="158"/>
      <c r="H210" s="488"/>
      <c r="I210" s="158"/>
    </row>
    <row r="211" spans="1:9" s="24" customFormat="1" x14ac:dyDescent="0.2">
      <c r="A211" s="128"/>
      <c r="B211" s="486"/>
      <c r="D211" s="128"/>
      <c r="E211" s="487"/>
      <c r="F211" s="487"/>
      <c r="G211" s="158"/>
      <c r="H211" s="488"/>
      <c r="I211" s="158"/>
    </row>
    <row r="212" spans="1:9" s="24" customFormat="1" x14ac:dyDescent="0.2">
      <c r="A212" s="128"/>
      <c r="B212" s="486"/>
      <c r="D212" s="128"/>
      <c r="E212" s="487"/>
      <c r="F212" s="487"/>
      <c r="G212" s="158"/>
      <c r="H212" s="488"/>
      <c r="I212" s="158"/>
    </row>
    <row r="213" spans="1:9" s="24" customFormat="1" x14ac:dyDescent="0.2">
      <c r="A213" s="128"/>
      <c r="B213" s="486"/>
      <c r="D213" s="128"/>
      <c r="E213" s="487"/>
      <c r="F213" s="487"/>
      <c r="G213" s="158"/>
      <c r="H213" s="488"/>
      <c r="I213" s="158"/>
    </row>
    <row r="214" spans="1:9" s="24" customFormat="1" x14ac:dyDescent="0.2">
      <c r="A214" s="128"/>
      <c r="B214" s="486"/>
      <c r="D214" s="128"/>
      <c r="E214" s="487"/>
      <c r="F214" s="487"/>
      <c r="G214" s="158"/>
      <c r="H214" s="488"/>
      <c r="I214" s="158"/>
    </row>
    <row r="215" spans="1:9" s="24" customFormat="1" x14ac:dyDescent="0.2">
      <c r="A215" s="128"/>
      <c r="B215" s="486"/>
      <c r="D215" s="128"/>
      <c r="E215" s="487"/>
      <c r="F215" s="487"/>
      <c r="G215" s="158"/>
      <c r="H215" s="488"/>
      <c r="I215" s="158"/>
    </row>
    <row r="216" spans="1:9" s="24" customFormat="1" x14ac:dyDescent="0.2">
      <c r="A216" s="128"/>
      <c r="B216" s="486"/>
      <c r="D216" s="128"/>
      <c r="E216" s="487"/>
      <c r="F216" s="487"/>
      <c r="G216" s="158"/>
      <c r="H216" s="488"/>
      <c r="I216" s="158"/>
    </row>
    <row r="217" spans="1:9" s="24" customFormat="1" x14ac:dyDescent="0.2">
      <c r="A217" s="128"/>
      <c r="B217" s="486"/>
      <c r="D217" s="128"/>
      <c r="E217" s="487"/>
      <c r="F217" s="487"/>
      <c r="G217" s="158"/>
      <c r="H217" s="488"/>
      <c r="I217" s="158"/>
    </row>
    <row r="218" spans="1:9" s="24" customFormat="1" x14ac:dyDescent="0.2">
      <c r="A218" s="128"/>
      <c r="B218" s="486"/>
      <c r="D218" s="128"/>
      <c r="E218" s="487"/>
      <c r="F218" s="487"/>
      <c r="G218" s="158"/>
      <c r="H218" s="488"/>
      <c r="I218" s="158"/>
    </row>
    <row r="219" spans="1:9" s="24" customFormat="1" x14ac:dyDescent="0.2">
      <c r="A219" s="128"/>
      <c r="B219" s="486"/>
      <c r="D219" s="128"/>
      <c r="E219" s="487"/>
      <c r="F219" s="487"/>
      <c r="G219" s="158"/>
      <c r="H219" s="488"/>
      <c r="I219" s="158"/>
    </row>
    <row r="220" spans="1:9" s="24" customFormat="1" x14ac:dyDescent="0.2">
      <c r="A220" s="128"/>
      <c r="B220" s="486"/>
      <c r="D220" s="128"/>
      <c r="E220" s="487"/>
      <c r="F220" s="487"/>
      <c r="G220" s="158"/>
      <c r="H220" s="488"/>
      <c r="I220" s="158"/>
    </row>
    <row r="221" spans="1:9" s="24" customFormat="1" x14ac:dyDescent="0.2">
      <c r="A221" s="128"/>
      <c r="B221" s="486"/>
      <c r="D221" s="128"/>
      <c r="E221" s="487"/>
      <c r="F221" s="487"/>
      <c r="G221" s="158"/>
      <c r="H221" s="488"/>
      <c r="I221" s="158"/>
    </row>
    <row r="222" spans="1:9" s="24" customFormat="1" x14ac:dyDescent="0.2">
      <c r="A222" s="128"/>
      <c r="B222" s="486"/>
      <c r="D222" s="128"/>
      <c r="E222" s="487"/>
      <c r="F222" s="487"/>
      <c r="G222" s="158"/>
      <c r="H222" s="488"/>
      <c r="I222" s="158"/>
    </row>
    <row r="223" spans="1:9" s="24" customFormat="1" x14ac:dyDescent="0.2">
      <c r="A223" s="128"/>
      <c r="B223" s="486"/>
      <c r="D223" s="128"/>
      <c r="E223" s="487"/>
      <c r="F223" s="487"/>
      <c r="G223" s="158"/>
      <c r="H223" s="488"/>
      <c r="I223" s="158"/>
    </row>
    <row r="224" spans="1:9" s="24" customFormat="1" x14ac:dyDescent="0.2">
      <c r="A224" s="128"/>
      <c r="B224" s="486"/>
      <c r="D224" s="128"/>
      <c r="E224" s="487"/>
      <c r="F224" s="487"/>
      <c r="G224" s="158"/>
      <c r="H224" s="488"/>
      <c r="I224" s="158"/>
    </row>
    <row r="225" spans="1:9" s="24" customFormat="1" x14ac:dyDescent="0.2">
      <c r="A225" s="128"/>
      <c r="B225" s="486"/>
      <c r="D225" s="128"/>
      <c r="E225" s="487"/>
      <c r="F225" s="487"/>
      <c r="G225" s="158"/>
      <c r="H225" s="488"/>
      <c r="I225" s="158"/>
    </row>
    <row r="226" spans="1:9" s="24" customFormat="1" x14ac:dyDescent="0.2">
      <c r="A226" s="128"/>
      <c r="B226" s="486"/>
      <c r="D226" s="128"/>
      <c r="E226" s="487"/>
      <c r="F226" s="487"/>
      <c r="G226" s="158"/>
      <c r="H226" s="488"/>
      <c r="I226" s="158"/>
    </row>
    <row r="227" spans="1:9" s="24" customFormat="1" x14ac:dyDescent="0.2">
      <c r="A227" s="128"/>
      <c r="B227" s="486"/>
      <c r="D227" s="128"/>
      <c r="E227" s="487"/>
      <c r="F227" s="487"/>
      <c r="G227" s="158"/>
      <c r="H227" s="488"/>
      <c r="I227" s="158"/>
    </row>
    <row r="228" spans="1:9" s="24" customFormat="1" x14ac:dyDescent="0.2">
      <c r="A228" s="128"/>
      <c r="B228" s="486"/>
      <c r="D228" s="128"/>
      <c r="E228" s="487"/>
      <c r="F228" s="487"/>
      <c r="G228" s="158"/>
      <c r="H228" s="488"/>
      <c r="I228" s="158"/>
    </row>
    <row r="229" spans="1:9" s="24" customFormat="1" x14ac:dyDescent="0.2">
      <c r="A229" s="128"/>
      <c r="B229" s="486"/>
      <c r="D229" s="128"/>
      <c r="E229" s="487"/>
      <c r="F229" s="487"/>
      <c r="G229" s="158"/>
      <c r="H229" s="488"/>
      <c r="I229" s="158"/>
    </row>
    <row r="230" spans="1:9" s="24" customFormat="1" x14ac:dyDescent="0.2">
      <c r="A230" s="128"/>
      <c r="B230" s="486"/>
      <c r="D230" s="128"/>
      <c r="E230" s="487"/>
      <c r="F230" s="487"/>
      <c r="G230" s="158"/>
      <c r="H230" s="488"/>
      <c r="I230" s="158"/>
    </row>
    <row r="231" spans="1:9" s="24" customFormat="1" x14ac:dyDescent="0.2">
      <c r="A231" s="128"/>
      <c r="B231" s="486"/>
      <c r="D231" s="128"/>
      <c r="E231" s="487"/>
      <c r="F231" s="487"/>
      <c r="G231" s="158"/>
      <c r="H231" s="488"/>
      <c r="I231" s="158"/>
    </row>
    <row r="232" spans="1:9" s="24" customFormat="1" x14ac:dyDescent="0.2">
      <c r="A232" s="128"/>
      <c r="B232" s="486"/>
      <c r="D232" s="128"/>
      <c r="E232" s="487"/>
      <c r="F232" s="487"/>
      <c r="G232" s="158"/>
      <c r="H232" s="488"/>
      <c r="I232" s="158"/>
    </row>
    <row r="233" spans="1:9" s="24" customFormat="1" x14ac:dyDescent="0.2">
      <c r="A233" s="128"/>
      <c r="B233" s="486"/>
      <c r="D233" s="128"/>
      <c r="E233" s="487"/>
      <c r="F233" s="487"/>
      <c r="G233" s="158"/>
      <c r="H233" s="488"/>
      <c r="I233" s="158"/>
    </row>
    <row r="234" spans="1:9" s="24" customFormat="1" x14ac:dyDescent="0.2">
      <c r="A234" s="128"/>
      <c r="B234" s="486"/>
      <c r="D234" s="128"/>
      <c r="E234" s="487"/>
      <c r="F234" s="487"/>
      <c r="G234" s="158"/>
      <c r="H234" s="488"/>
      <c r="I234" s="158"/>
    </row>
    <row r="235" spans="1:9" s="24" customFormat="1" x14ac:dyDescent="0.2">
      <c r="A235" s="128"/>
      <c r="B235" s="486"/>
      <c r="D235" s="128"/>
      <c r="E235" s="487"/>
      <c r="F235" s="487"/>
      <c r="G235" s="158"/>
      <c r="H235" s="488"/>
      <c r="I235" s="158"/>
    </row>
    <row r="236" spans="1:9" s="24" customFormat="1" x14ac:dyDescent="0.2">
      <c r="A236" s="128"/>
      <c r="B236" s="486"/>
      <c r="D236" s="128"/>
      <c r="E236" s="487"/>
      <c r="F236" s="487"/>
      <c r="G236" s="158"/>
      <c r="H236" s="488"/>
      <c r="I236" s="158"/>
    </row>
    <row r="237" spans="1:9" s="24" customFormat="1" x14ac:dyDescent="0.2">
      <c r="A237" s="128"/>
      <c r="B237" s="486"/>
      <c r="D237" s="128"/>
      <c r="E237" s="487"/>
      <c r="F237" s="487"/>
      <c r="G237" s="158"/>
      <c r="H237" s="488"/>
      <c r="I237" s="158"/>
    </row>
    <row r="238" spans="1:9" s="24" customFormat="1" x14ac:dyDescent="0.2">
      <c r="A238" s="128"/>
      <c r="B238" s="486"/>
      <c r="D238" s="128"/>
      <c r="E238" s="487"/>
      <c r="F238" s="487"/>
      <c r="G238" s="158"/>
      <c r="H238" s="488"/>
      <c r="I238" s="158"/>
    </row>
    <row r="239" spans="1:9" s="24" customFormat="1" x14ac:dyDescent="0.2">
      <c r="A239" s="128"/>
      <c r="B239" s="486"/>
      <c r="D239" s="128"/>
      <c r="E239" s="487"/>
      <c r="F239" s="487"/>
      <c r="G239" s="158"/>
      <c r="H239" s="488"/>
      <c r="I239" s="158"/>
    </row>
    <row r="240" spans="1:9" s="24" customFormat="1" x14ac:dyDescent="0.2">
      <c r="A240" s="128"/>
      <c r="B240" s="486"/>
      <c r="D240" s="128"/>
      <c r="E240" s="487"/>
      <c r="F240" s="487"/>
      <c r="G240" s="158"/>
      <c r="H240" s="488"/>
      <c r="I240" s="158"/>
    </row>
    <row r="241" spans="1:9" s="24" customFormat="1" x14ac:dyDescent="0.2">
      <c r="A241" s="128"/>
      <c r="B241" s="486"/>
      <c r="D241" s="128"/>
      <c r="E241" s="487"/>
      <c r="F241" s="487"/>
      <c r="G241" s="158"/>
      <c r="H241" s="488"/>
      <c r="I241" s="158"/>
    </row>
    <row r="242" spans="1:9" s="24" customFormat="1" x14ac:dyDescent="0.2">
      <c r="A242" s="128"/>
      <c r="B242" s="486"/>
      <c r="D242" s="128"/>
      <c r="E242" s="487"/>
      <c r="F242" s="487"/>
      <c r="G242" s="158"/>
      <c r="H242" s="488"/>
      <c r="I242" s="158"/>
    </row>
    <row r="243" spans="1:9" s="24" customFormat="1" x14ac:dyDescent="0.2">
      <c r="A243" s="128"/>
      <c r="B243" s="486"/>
      <c r="D243" s="128"/>
      <c r="E243" s="487"/>
      <c r="F243" s="487"/>
      <c r="G243" s="158"/>
      <c r="H243" s="488"/>
      <c r="I243" s="158"/>
    </row>
    <row r="244" spans="1:9" s="24" customFormat="1" x14ac:dyDescent="0.2">
      <c r="A244" s="128"/>
      <c r="B244" s="486"/>
      <c r="D244" s="128"/>
      <c r="E244" s="487"/>
      <c r="F244" s="487"/>
      <c r="G244" s="158"/>
      <c r="H244" s="488"/>
      <c r="I244" s="158"/>
    </row>
    <row r="245" spans="1:9" s="24" customFormat="1" x14ac:dyDescent="0.2">
      <c r="A245" s="128"/>
      <c r="B245" s="486"/>
      <c r="D245" s="128"/>
      <c r="E245" s="487"/>
      <c r="F245" s="487"/>
      <c r="G245" s="158"/>
      <c r="H245" s="488"/>
      <c r="I245" s="158"/>
    </row>
    <row r="246" spans="1:9" s="24" customFormat="1" x14ac:dyDescent="0.2">
      <c r="A246" s="128"/>
      <c r="B246" s="486"/>
      <c r="D246" s="128"/>
      <c r="E246" s="487"/>
      <c r="F246" s="487"/>
      <c r="G246" s="158"/>
      <c r="H246" s="488"/>
      <c r="I246" s="158"/>
    </row>
    <row r="247" spans="1:9" s="24" customFormat="1" x14ac:dyDescent="0.2">
      <c r="A247" s="128"/>
      <c r="B247" s="486"/>
      <c r="D247" s="128"/>
      <c r="E247" s="487"/>
      <c r="F247" s="487"/>
      <c r="G247" s="158"/>
      <c r="H247" s="488"/>
      <c r="I247" s="158"/>
    </row>
    <row r="248" spans="1:9" s="24" customFormat="1" x14ac:dyDescent="0.2">
      <c r="A248" s="128"/>
      <c r="B248" s="486"/>
      <c r="D248" s="128"/>
      <c r="E248" s="487"/>
      <c r="F248" s="487"/>
      <c r="G248" s="158"/>
      <c r="H248" s="488"/>
      <c r="I248" s="158"/>
    </row>
    <row r="249" spans="1:9" s="24" customFormat="1" x14ac:dyDescent="0.2">
      <c r="A249" s="128"/>
      <c r="B249" s="486"/>
      <c r="D249" s="128"/>
      <c r="E249" s="487"/>
      <c r="F249" s="487"/>
      <c r="G249" s="158"/>
      <c r="H249" s="488"/>
      <c r="I249" s="158"/>
    </row>
    <row r="250" spans="1:9" s="24" customFormat="1" x14ac:dyDescent="0.2">
      <c r="A250" s="128"/>
      <c r="B250" s="486"/>
      <c r="D250" s="128"/>
      <c r="E250" s="487"/>
      <c r="F250" s="487"/>
      <c r="G250" s="158"/>
      <c r="H250" s="488"/>
      <c r="I250" s="158"/>
    </row>
    <row r="251" spans="1:9" s="24" customFormat="1" x14ac:dyDescent="0.2">
      <c r="A251" s="128"/>
      <c r="B251" s="486"/>
      <c r="D251" s="128"/>
      <c r="E251" s="487"/>
      <c r="F251" s="487"/>
      <c r="G251" s="158"/>
      <c r="H251" s="488"/>
      <c r="I251" s="158"/>
    </row>
    <row r="252" spans="1:9" s="24" customFormat="1" x14ac:dyDescent="0.2">
      <c r="A252" s="128"/>
      <c r="B252" s="486"/>
      <c r="D252" s="128"/>
      <c r="E252" s="487"/>
      <c r="F252" s="487"/>
      <c r="G252" s="158"/>
      <c r="H252" s="488"/>
      <c r="I252" s="158"/>
    </row>
    <row r="253" spans="1:9" s="24" customFormat="1" x14ac:dyDescent="0.2">
      <c r="A253" s="128"/>
      <c r="B253" s="486"/>
      <c r="D253" s="128"/>
      <c r="E253" s="487"/>
      <c r="F253" s="487"/>
      <c r="G253" s="158"/>
      <c r="H253" s="488"/>
      <c r="I253" s="158"/>
    </row>
    <row r="254" spans="1:9" s="24" customFormat="1" x14ac:dyDescent="0.2">
      <c r="A254" s="128"/>
      <c r="B254" s="486"/>
      <c r="D254" s="128"/>
      <c r="E254" s="487"/>
      <c r="F254" s="487"/>
      <c r="G254" s="158"/>
      <c r="H254" s="488"/>
      <c r="I254" s="158"/>
    </row>
    <row r="255" spans="1:9" s="24" customFormat="1" x14ac:dyDescent="0.2">
      <c r="A255" s="128"/>
      <c r="B255" s="486"/>
      <c r="D255" s="128"/>
      <c r="E255" s="487"/>
      <c r="F255" s="487"/>
      <c r="G255" s="158"/>
      <c r="H255" s="488"/>
      <c r="I255" s="158"/>
    </row>
    <row r="256" spans="1:9" s="24" customFormat="1" x14ac:dyDescent="0.2">
      <c r="A256" s="128"/>
      <c r="B256" s="486"/>
      <c r="D256" s="128"/>
      <c r="E256" s="487"/>
      <c r="F256" s="487"/>
      <c r="G256" s="158"/>
      <c r="H256" s="488"/>
      <c r="I256" s="158"/>
    </row>
    <row r="257" spans="1:9" s="24" customFormat="1" x14ac:dyDescent="0.2">
      <c r="A257" s="128"/>
      <c r="B257" s="486"/>
      <c r="D257" s="128"/>
      <c r="E257" s="487"/>
      <c r="F257" s="487"/>
      <c r="G257" s="158"/>
      <c r="H257" s="488"/>
      <c r="I257" s="158"/>
    </row>
    <row r="258" spans="1:9" s="24" customFormat="1" x14ac:dyDescent="0.2">
      <c r="A258" s="128"/>
      <c r="B258" s="486"/>
      <c r="D258" s="128"/>
      <c r="E258" s="487"/>
      <c r="F258" s="487"/>
      <c r="G258" s="158"/>
      <c r="H258" s="488"/>
      <c r="I258" s="158"/>
    </row>
    <row r="259" spans="1:9" s="24" customFormat="1" x14ac:dyDescent="0.2">
      <c r="A259" s="128"/>
      <c r="B259" s="486"/>
      <c r="D259" s="128"/>
      <c r="E259" s="487"/>
      <c r="F259" s="487"/>
      <c r="G259" s="158"/>
      <c r="H259" s="488"/>
      <c r="I259" s="158"/>
    </row>
    <row r="260" spans="1:9" s="24" customFormat="1" x14ac:dyDescent="0.2">
      <c r="A260" s="128"/>
      <c r="B260" s="486"/>
      <c r="D260" s="128"/>
      <c r="E260" s="487"/>
      <c r="F260" s="487"/>
      <c r="G260" s="158"/>
      <c r="H260" s="488"/>
      <c r="I260" s="158"/>
    </row>
    <row r="261" spans="1:9" s="24" customFormat="1" x14ac:dyDescent="0.2">
      <c r="A261" s="128"/>
      <c r="B261" s="486"/>
      <c r="D261" s="128"/>
      <c r="E261" s="487"/>
      <c r="F261" s="487"/>
      <c r="G261" s="158"/>
      <c r="H261" s="488"/>
      <c r="I261" s="158"/>
    </row>
    <row r="262" spans="1:9" s="24" customFormat="1" x14ac:dyDescent="0.2">
      <c r="A262" s="128"/>
      <c r="B262" s="486"/>
      <c r="D262" s="128"/>
      <c r="E262" s="487"/>
      <c r="F262" s="487"/>
      <c r="G262" s="158"/>
      <c r="H262" s="488"/>
      <c r="I262" s="158"/>
    </row>
    <row r="263" spans="1:9" s="24" customFormat="1" x14ac:dyDescent="0.2">
      <c r="A263" s="128"/>
      <c r="B263" s="486"/>
      <c r="D263" s="128"/>
      <c r="E263" s="487"/>
      <c r="F263" s="487"/>
      <c r="G263" s="158"/>
      <c r="H263" s="488"/>
      <c r="I263" s="158"/>
    </row>
    <row r="264" spans="1:9" s="24" customFormat="1" x14ac:dyDescent="0.2">
      <c r="A264" s="128"/>
      <c r="B264" s="486"/>
      <c r="D264" s="128"/>
      <c r="E264" s="487"/>
      <c r="F264" s="487"/>
      <c r="G264" s="158"/>
      <c r="H264" s="488"/>
      <c r="I264" s="158"/>
    </row>
    <row r="265" spans="1:9" s="24" customFormat="1" x14ac:dyDescent="0.2">
      <c r="A265" s="128"/>
      <c r="B265" s="486"/>
      <c r="D265" s="128"/>
      <c r="E265" s="487"/>
      <c r="F265" s="487"/>
      <c r="G265" s="158"/>
      <c r="H265" s="488"/>
      <c r="I265" s="158"/>
    </row>
    <row r="266" spans="1:9" s="24" customFormat="1" x14ac:dyDescent="0.2">
      <c r="A266" s="128"/>
      <c r="B266" s="486"/>
      <c r="D266" s="128"/>
      <c r="E266" s="487"/>
      <c r="F266" s="487"/>
      <c r="G266" s="158"/>
      <c r="H266" s="488"/>
      <c r="I266" s="158"/>
    </row>
    <row r="267" spans="1:9" s="24" customFormat="1" x14ac:dyDescent="0.2">
      <c r="A267" s="128"/>
      <c r="B267" s="486"/>
      <c r="D267" s="128"/>
      <c r="E267" s="487"/>
      <c r="F267" s="487"/>
      <c r="G267" s="158"/>
      <c r="H267" s="488"/>
      <c r="I267" s="158"/>
    </row>
    <row r="268" spans="1:9" s="24" customFormat="1" x14ac:dyDescent="0.2">
      <c r="A268" s="128"/>
      <c r="B268" s="486"/>
      <c r="D268" s="128"/>
      <c r="E268" s="487"/>
      <c r="F268" s="487"/>
      <c r="G268" s="158"/>
      <c r="H268" s="488"/>
      <c r="I268" s="158"/>
    </row>
    <row r="269" spans="1:9" s="24" customFormat="1" x14ac:dyDescent="0.2">
      <c r="A269" s="128"/>
      <c r="B269" s="486"/>
      <c r="D269" s="128"/>
      <c r="E269" s="487"/>
      <c r="F269" s="487"/>
      <c r="G269" s="158"/>
      <c r="H269" s="488"/>
      <c r="I269" s="158"/>
    </row>
    <row r="270" spans="1:9" s="24" customFormat="1" x14ac:dyDescent="0.2">
      <c r="A270" s="128"/>
      <c r="B270" s="486"/>
      <c r="D270" s="128"/>
      <c r="E270" s="487"/>
      <c r="F270" s="487"/>
      <c r="G270" s="158"/>
      <c r="H270" s="488"/>
      <c r="I270" s="158"/>
    </row>
    <row r="271" spans="1:9" s="24" customFormat="1" x14ac:dyDescent="0.2">
      <c r="A271" s="128"/>
      <c r="B271" s="486"/>
      <c r="D271" s="128"/>
      <c r="E271" s="487"/>
      <c r="F271" s="487"/>
      <c r="G271" s="158"/>
      <c r="H271" s="488"/>
      <c r="I271" s="158"/>
    </row>
    <row r="272" spans="1:9" s="24" customFormat="1" x14ac:dyDescent="0.2">
      <c r="A272" s="128"/>
      <c r="B272" s="486"/>
      <c r="D272" s="128"/>
      <c r="E272" s="487"/>
      <c r="F272" s="487"/>
      <c r="G272" s="158"/>
      <c r="H272" s="488"/>
      <c r="I272" s="158"/>
    </row>
    <row r="273" spans="1:9" s="24" customFormat="1" x14ac:dyDescent="0.2">
      <c r="A273" s="128"/>
      <c r="B273" s="486"/>
      <c r="D273" s="128"/>
      <c r="E273" s="487"/>
      <c r="F273" s="487"/>
      <c r="G273" s="158"/>
      <c r="H273" s="488"/>
      <c r="I273" s="158"/>
    </row>
    <row r="274" spans="1:9" s="24" customFormat="1" x14ac:dyDescent="0.2">
      <c r="A274" s="128"/>
      <c r="B274" s="486"/>
      <c r="D274" s="128"/>
      <c r="E274" s="487"/>
      <c r="F274" s="487"/>
      <c r="G274" s="158"/>
      <c r="H274" s="488"/>
      <c r="I274" s="158"/>
    </row>
    <row r="275" spans="1:9" s="24" customFormat="1" x14ac:dyDescent="0.2">
      <c r="A275" s="128"/>
      <c r="B275" s="486"/>
      <c r="D275" s="128"/>
      <c r="E275" s="487"/>
      <c r="F275" s="487"/>
      <c r="G275" s="158"/>
      <c r="H275" s="488"/>
      <c r="I275" s="158"/>
    </row>
    <row r="276" spans="1:9" s="24" customFormat="1" x14ac:dyDescent="0.2">
      <c r="A276" s="128"/>
      <c r="B276" s="486"/>
      <c r="D276" s="128"/>
      <c r="E276" s="487"/>
      <c r="F276" s="487"/>
      <c r="G276" s="158"/>
      <c r="H276" s="488"/>
      <c r="I276" s="158"/>
    </row>
    <row r="277" spans="1:9" s="24" customFormat="1" x14ac:dyDescent="0.2">
      <c r="A277" s="128"/>
      <c r="B277" s="486"/>
      <c r="D277" s="128"/>
      <c r="E277" s="487"/>
      <c r="F277" s="487"/>
      <c r="G277" s="158"/>
      <c r="H277" s="488"/>
      <c r="I277" s="158"/>
    </row>
    <row r="278" spans="1:9" s="24" customFormat="1" x14ac:dyDescent="0.2">
      <c r="A278" s="128"/>
      <c r="B278" s="486"/>
      <c r="D278" s="128"/>
      <c r="E278" s="487"/>
      <c r="F278" s="487"/>
      <c r="G278" s="158"/>
      <c r="H278" s="488"/>
      <c r="I278" s="158"/>
    </row>
    <row r="279" spans="1:9" s="24" customFormat="1" x14ac:dyDescent="0.2">
      <c r="A279" s="128"/>
      <c r="B279" s="486"/>
      <c r="D279" s="128"/>
      <c r="E279" s="487"/>
      <c r="F279" s="487"/>
      <c r="G279" s="158"/>
      <c r="H279" s="488"/>
      <c r="I279" s="158"/>
    </row>
    <row r="280" spans="1:9" s="24" customFormat="1" x14ac:dyDescent="0.2">
      <c r="A280" s="128"/>
      <c r="B280" s="486"/>
      <c r="D280" s="128"/>
      <c r="E280" s="487"/>
      <c r="F280" s="487"/>
      <c r="G280" s="158"/>
      <c r="H280" s="488"/>
      <c r="I280" s="158"/>
    </row>
    <row r="281" spans="1:9" s="24" customFormat="1" x14ac:dyDescent="0.2">
      <c r="A281" s="128"/>
      <c r="B281" s="486"/>
      <c r="D281" s="128"/>
      <c r="E281" s="487"/>
      <c r="F281" s="487"/>
      <c r="G281" s="158"/>
      <c r="H281" s="488"/>
      <c r="I281" s="158"/>
    </row>
    <row r="282" spans="1:9" s="24" customFormat="1" x14ac:dyDescent="0.2">
      <c r="A282" s="128"/>
      <c r="B282" s="486"/>
      <c r="D282" s="128"/>
      <c r="E282" s="487"/>
      <c r="F282" s="487"/>
      <c r="G282" s="158"/>
      <c r="H282" s="488"/>
      <c r="I282" s="158"/>
    </row>
    <row r="283" spans="1:9" s="24" customFormat="1" x14ac:dyDescent="0.2">
      <c r="A283" s="128"/>
      <c r="B283" s="486"/>
      <c r="D283" s="128"/>
      <c r="E283" s="487"/>
      <c r="F283" s="487"/>
      <c r="G283" s="158"/>
      <c r="H283" s="488"/>
      <c r="I283" s="158"/>
    </row>
    <row r="284" spans="1:9" s="24" customFormat="1" x14ac:dyDescent="0.2">
      <c r="A284" s="128"/>
      <c r="B284" s="486"/>
      <c r="D284" s="128"/>
      <c r="E284" s="487"/>
      <c r="F284" s="487"/>
      <c r="G284" s="158"/>
      <c r="H284" s="488"/>
      <c r="I284" s="158"/>
    </row>
    <row r="285" spans="1:9" s="24" customFormat="1" x14ac:dyDescent="0.2">
      <c r="A285" s="128"/>
      <c r="B285" s="486"/>
      <c r="D285" s="128"/>
      <c r="E285" s="487"/>
      <c r="F285" s="487"/>
      <c r="G285" s="158"/>
      <c r="H285" s="488"/>
      <c r="I285" s="158"/>
    </row>
    <row r="286" spans="1:9" s="24" customFormat="1" x14ac:dyDescent="0.2">
      <c r="A286" s="128"/>
      <c r="B286" s="486"/>
      <c r="D286" s="128"/>
      <c r="E286" s="487"/>
      <c r="F286" s="487"/>
      <c r="G286" s="158"/>
      <c r="H286" s="488"/>
      <c r="I286" s="158"/>
    </row>
    <row r="287" spans="1:9" s="24" customFormat="1" x14ac:dyDescent="0.2">
      <c r="A287" s="128"/>
      <c r="B287" s="486"/>
      <c r="D287" s="128"/>
      <c r="E287" s="487"/>
      <c r="F287" s="487"/>
      <c r="G287" s="158"/>
      <c r="H287" s="488"/>
      <c r="I287" s="158"/>
    </row>
    <row r="288" spans="1:9" s="24" customFormat="1" x14ac:dyDescent="0.2">
      <c r="A288" s="128"/>
      <c r="B288" s="486"/>
      <c r="D288" s="128"/>
      <c r="E288" s="487"/>
      <c r="F288" s="487"/>
      <c r="G288" s="158"/>
      <c r="H288" s="488"/>
      <c r="I288" s="158"/>
    </row>
    <row r="289" spans="1:9" s="24" customFormat="1" x14ac:dyDescent="0.2">
      <c r="A289" s="128"/>
      <c r="B289" s="486"/>
      <c r="D289" s="128"/>
      <c r="E289" s="487"/>
      <c r="F289" s="487"/>
      <c r="G289" s="158"/>
      <c r="H289" s="488"/>
      <c r="I289" s="158"/>
    </row>
    <row r="290" spans="1:9" s="24" customFormat="1" x14ac:dyDescent="0.2">
      <c r="A290" s="128"/>
      <c r="B290" s="486"/>
      <c r="D290" s="128"/>
      <c r="E290" s="487"/>
      <c r="F290" s="487"/>
      <c r="G290" s="158"/>
      <c r="H290" s="488"/>
      <c r="I290" s="158"/>
    </row>
    <row r="291" spans="1:9" s="24" customFormat="1" x14ac:dyDescent="0.2">
      <c r="A291" s="128"/>
      <c r="B291" s="486"/>
      <c r="D291" s="128"/>
      <c r="E291" s="487"/>
      <c r="F291" s="487"/>
      <c r="G291" s="158"/>
      <c r="H291" s="488"/>
      <c r="I291" s="158"/>
    </row>
    <row r="292" spans="1:9" s="24" customFormat="1" x14ac:dyDescent="0.2">
      <c r="A292" s="128"/>
      <c r="B292" s="486"/>
      <c r="D292" s="128"/>
      <c r="E292" s="487"/>
      <c r="F292" s="487"/>
      <c r="G292" s="158"/>
      <c r="H292" s="488"/>
      <c r="I292" s="158"/>
    </row>
    <row r="293" spans="1:9" s="24" customFormat="1" x14ac:dyDescent="0.2">
      <c r="A293" s="128"/>
      <c r="B293" s="486"/>
      <c r="D293" s="128"/>
      <c r="E293" s="487"/>
      <c r="F293" s="487"/>
      <c r="G293" s="158"/>
      <c r="H293" s="488"/>
      <c r="I293" s="158"/>
    </row>
    <row r="294" spans="1:9" s="24" customFormat="1" x14ac:dyDescent="0.2">
      <c r="A294" s="128"/>
      <c r="B294" s="486"/>
      <c r="D294" s="128"/>
      <c r="E294" s="487"/>
      <c r="F294" s="487"/>
      <c r="G294" s="158"/>
      <c r="H294" s="488"/>
      <c r="I294" s="158"/>
    </row>
    <row r="295" spans="1:9" s="24" customFormat="1" x14ac:dyDescent="0.2">
      <c r="A295" s="128"/>
      <c r="B295" s="486"/>
      <c r="D295" s="128"/>
      <c r="E295" s="487"/>
      <c r="F295" s="487"/>
      <c r="G295" s="158"/>
      <c r="H295" s="488"/>
      <c r="I295" s="158"/>
    </row>
    <row r="296" spans="1:9" s="24" customFormat="1" x14ac:dyDescent="0.2">
      <c r="A296" s="128"/>
      <c r="B296" s="486"/>
      <c r="D296" s="128"/>
      <c r="E296" s="487"/>
      <c r="F296" s="487"/>
      <c r="G296" s="158"/>
      <c r="H296" s="488"/>
      <c r="I296" s="158"/>
    </row>
    <row r="297" spans="1:9" s="24" customFormat="1" x14ac:dyDescent="0.2">
      <c r="A297" s="128"/>
      <c r="B297" s="486"/>
      <c r="D297" s="128"/>
      <c r="E297" s="487"/>
      <c r="F297" s="487"/>
      <c r="G297" s="158"/>
      <c r="H297" s="488"/>
      <c r="I297" s="158"/>
    </row>
    <row r="298" spans="1:9" s="24" customFormat="1" x14ac:dyDescent="0.2">
      <c r="A298" s="128"/>
      <c r="B298" s="486"/>
      <c r="D298" s="128"/>
      <c r="E298" s="487"/>
      <c r="F298" s="487"/>
      <c r="G298" s="158"/>
      <c r="H298" s="488"/>
      <c r="I298" s="158"/>
    </row>
    <row r="299" spans="1:9" s="24" customFormat="1" x14ac:dyDescent="0.2">
      <c r="A299" s="128"/>
      <c r="B299" s="486"/>
      <c r="D299" s="128"/>
      <c r="E299" s="487"/>
      <c r="F299" s="487"/>
      <c r="G299" s="158"/>
      <c r="H299" s="488"/>
      <c r="I299" s="158"/>
    </row>
    <row r="300" spans="1:9" s="24" customFormat="1" x14ac:dyDescent="0.2">
      <c r="A300" s="128"/>
      <c r="B300" s="486"/>
      <c r="D300" s="128"/>
      <c r="E300" s="487"/>
      <c r="F300" s="487"/>
      <c r="G300" s="158"/>
      <c r="H300" s="488"/>
      <c r="I300" s="158"/>
    </row>
    <row r="301" spans="1:9" s="24" customFormat="1" x14ac:dyDescent="0.2">
      <c r="A301" s="128"/>
      <c r="B301" s="486"/>
      <c r="D301" s="128"/>
      <c r="E301" s="487"/>
      <c r="F301" s="487"/>
      <c r="G301" s="158"/>
      <c r="H301" s="488"/>
      <c r="I301" s="158"/>
    </row>
    <row r="302" spans="1:9" s="24" customFormat="1" x14ac:dyDescent="0.2">
      <c r="A302" s="128"/>
      <c r="B302" s="486"/>
      <c r="D302" s="128"/>
      <c r="E302" s="487"/>
      <c r="F302" s="487"/>
      <c r="G302" s="158"/>
      <c r="H302" s="488"/>
      <c r="I302" s="158"/>
    </row>
    <row r="303" spans="1:9" s="24" customFormat="1" x14ac:dyDescent="0.2">
      <c r="A303" s="128"/>
      <c r="B303" s="486"/>
      <c r="D303" s="128"/>
      <c r="E303" s="487"/>
      <c r="F303" s="487"/>
      <c r="G303" s="158"/>
      <c r="H303" s="488"/>
      <c r="I303" s="158"/>
    </row>
    <row r="304" spans="1:9" s="24" customFormat="1" x14ac:dyDescent="0.2">
      <c r="A304" s="128"/>
      <c r="B304" s="486"/>
      <c r="D304" s="128"/>
      <c r="E304" s="487"/>
      <c r="F304" s="487"/>
      <c r="G304" s="158"/>
      <c r="H304" s="488"/>
      <c r="I304" s="158"/>
    </row>
    <row r="305" spans="1:9" s="24" customFormat="1" x14ac:dyDescent="0.2">
      <c r="A305" s="128"/>
      <c r="B305" s="486"/>
      <c r="D305" s="128"/>
      <c r="E305" s="487"/>
      <c r="F305" s="487"/>
      <c r="G305" s="158"/>
      <c r="H305" s="488"/>
      <c r="I305" s="158"/>
    </row>
    <row r="306" spans="1:9" s="24" customFormat="1" x14ac:dyDescent="0.2">
      <c r="A306" s="128"/>
      <c r="B306" s="486"/>
      <c r="D306" s="128"/>
      <c r="E306" s="487"/>
      <c r="F306" s="487"/>
      <c r="G306" s="158"/>
      <c r="H306" s="488"/>
      <c r="I306" s="158"/>
    </row>
    <row r="307" spans="1:9" s="24" customFormat="1" x14ac:dyDescent="0.2">
      <c r="A307" s="128"/>
      <c r="B307" s="486"/>
      <c r="D307" s="128"/>
      <c r="E307" s="487"/>
      <c r="F307" s="487"/>
      <c r="G307" s="158"/>
      <c r="H307" s="488"/>
      <c r="I307" s="158"/>
    </row>
    <row r="308" spans="1:9" s="24" customFormat="1" x14ac:dyDescent="0.2">
      <c r="A308" s="128"/>
      <c r="B308" s="486"/>
      <c r="D308" s="128"/>
      <c r="E308" s="487"/>
      <c r="F308" s="487"/>
      <c r="G308" s="158"/>
      <c r="H308" s="488"/>
      <c r="I308" s="158"/>
    </row>
    <row r="309" spans="1:9" s="24" customFormat="1" x14ac:dyDescent="0.2">
      <c r="A309" s="128"/>
      <c r="B309" s="486"/>
      <c r="D309" s="128"/>
      <c r="E309" s="487"/>
      <c r="F309" s="487"/>
      <c r="G309" s="158"/>
      <c r="H309" s="488"/>
      <c r="I309" s="158"/>
    </row>
    <row r="310" spans="1:9" s="24" customFormat="1" x14ac:dyDescent="0.2">
      <c r="A310" s="128"/>
      <c r="B310" s="486"/>
      <c r="D310" s="128"/>
      <c r="E310" s="487"/>
      <c r="F310" s="487"/>
      <c r="G310" s="158"/>
      <c r="H310" s="488"/>
      <c r="I310" s="158"/>
    </row>
    <row r="311" spans="1:9" s="24" customFormat="1" x14ac:dyDescent="0.2">
      <c r="A311" s="128"/>
      <c r="B311" s="486"/>
      <c r="D311" s="128"/>
      <c r="E311" s="487"/>
      <c r="F311" s="487"/>
      <c r="G311" s="158"/>
      <c r="H311" s="488"/>
      <c r="I311" s="158"/>
    </row>
    <row r="312" spans="1:9" s="24" customFormat="1" x14ac:dyDescent="0.2">
      <c r="A312" s="128"/>
      <c r="B312" s="486"/>
      <c r="D312" s="128"/>
      <c r="E312" s="487"/>
      <c r="F312" s="487"/>
      <c r="G312" s="158"/>
      <c r="H312" s="488"/>
      <c r="I312" s="158"/>
    </row>
    <row r="313" spans="1:9" s="24" customFormat="1" x14ac:dyDescent="0.2">
      <c r="A313" s="128"/>
      <c r="B313" s="486"/>
      <c r="D313" s="128"/>
      <c r="E313" s="487"/>
      <c r="F313" s="487"/>
      <c r="G313" s="158"/>
      <c r="H313" s="488"/>
      <c r="I313" s="158"/>
    </row>
    <row r="314" spans="1:9" s="24" customFormat="1" x14ac:dyDescent="0.2">
      <c r="A314" s="128"/>
      <c r="B314" s="486"/>
      <c r="D314" s="128"/>
      <c r="E314" s="487"/>
      <c r="F314" s="487"/>
      <c r="G314" s="158"/>
      <c r="H314" s="488"/>
      <c r="I314" s="158"/>
    </row>
    <row r="315" spans="1:9" s="24" customFormat="1" x14ac:dyDescent="0.2">
      <c r="A315" s="128"/>
      <c r="B315" s="486"/>
      <c r="D315" s="128"/>
      <c r="E315" s="487"/>
      <c r="F315" s="487"/>
      <c r="G315" s="158"/>
      <c r="H315" s="488"/>
      <c r="I315" s="158"/>
    </row>
    <row r="316" spans="1:9" s="24" customFormat="1" x14ac:dyDescent="0.2">
      <c r="A316" s="128"/>
      <c r="B316" s="486"/>
      <c r="D316" s="128"/>
      <c r="E316" s="487"/>
      <c r="F316" s="487"/>
      <c r="G316" s="158"/>
      <c r="H316" s="488"/>
      <c r="I316" s="158"/>
    </row>
    <row r="317" spans="1:9" s="24" customFormat="1" x14ac:dyDescent="0.2">
      <c r="A317" s="128"/>
      <c r="B317" s="486"/>
      <c r="D317" s="128"/>
      <c r="E317" s="487"/>
      <c r="F317" s="487"/>
      <c r="G317" s="158"/>
      <c r="H317" s="488"/>
      <c r="I317" s="158"/>
    </row>
    <row r="318" spans="1:9" s="24" customFormat="1" x14ac:dyDescent="0.2">
      <c r="A318" s="128"/>
      <c r="B318" s="486"/>
      <c r="D318" s="128"/>
      <c r="E318" s="487"/>
      <c r="F318" s="487"/>
      <c r="G318" s="158"/>
      <c r="H318" s="488"/>
      <c r="I318" s="158"/>
    </row>
    <row r="319" spans="1:9" s="24" customFormat="1" x14ac:dyDescent="0.2">
      <c r="A319" s="128"/>
      <c r="B319" s="486"/>
      <c r="D319" s="128"/>
      <c r="E319" s="487"/>
      <c r="F319" s="487"/>
      <c r="G319" s="158"/>
      <c r="H319" s="488"/>
      <c r="I319" s="158"/>
    </row>
    <row r="320" spans="1:9" s="24" customFormat="1" x14ac:dyDescent="0.2">
      <c r="A320" s="128"/>
      <c r="B320" s="486"/>
      <c r="D320" s="128"/>
      <c r="E320" s="487"/>
      <c r="F320" s="487"/>
      <c r="G320" s="158"/>
      <c r="H320" s="488"/>
      <c r="I320" s="158"/>
    </row>
    <row r="321" spans="1:9" s="24" customFormat="1" x14ac:dyDescent="0.2">
      <c r="A321" s="128"/>
      <c r="B321" s="486"/>
      <c r="D321" s="128"/>
      <c r="E321" s="487"/>
      <c r="F321" s="487"/>
      <c r="G321" s="158"/>
      <c r="H321" s="488"/>
      <c r="I321" s="158"/>
    </row>
    <row r="322" spans="1:9" s="24" customFormat="1" x14ac:dyDescent="0.2">
      <c r="A322" s="128"/>
      <c r="B322" s="486"/>
      <c r="D322" s="128"/>
      <c r="E322" s="487"/>
      <c r="F322" s="487"/>
      <c r="G322" s="158"/>
      <c r="H322" s="488"/>
      <c r="I322" s="158"/>
    </row>
    <row r="323" spans="1:9" s="24" customFormat="1" x14ac:dyDescent="0.2">
      <c r="A323" s="128"/>
      <c r="B323" s="486"/>
      <c r="D323" s="128"/>
      <c r="E323" s="487"/>
      <c r="F323" s="487"/>
      <c r="G323" s="158"/>
      <c r="H323" s="488"/>
      <c r="I323" s="158"/>
    </row>
    <row r="324" spans="1:9" s="24" customFormat="1" x14ac:dyDescent="0.2">
      <c r="A324" s="128"/>
      <c r="B324" s="486"/>
      <c r="D324" s="128"/>
      <c r="E324" s="487"/>
      <c r="F324" s="487"/>
      <c r="G324" s="158"/>
      <c r="H324" s="488"/>
      <c r="I324" s="158"/>
    </row>
    <row r="325" spans="1:9" s="24" customFormat="1" x14ac:dyDescent="0.2">
      <c r="A325" s="128"/>
      <c r="B325" s="486"/>
      <c r="D325" s="128"/>
      <c r="E325" s="487"/>
      <c r="F325" s="487"/>
      <c r="G325" s="158"/>
      <c r="H325" s="488"/>
      <c r="I325" s="158"/>
    </row>
    <row r="326" spans="1:9" s="24" customFormat="1" x14ac:dyDescent="0.2">
      <c r="A326" s="128"/>
      <c r="B326" s="486"/>
      <c r="D326" s="128"/>
      <c r="E326" s="487"/>
      <c r="F326" s="487"/>
      <c r="G326" s="158"/>
      <c r="H326" s="488"/>
      <c r="I326" s="158"/>
    </row>
    <row r="327" spans="1:9" s="24" customFormat="1" x14ac:dyDescent="0.2">
      <c r="A327" s="128"/>
      <c r="B327" s="486"/>
      <c r="D327" s="128"/>
      <c r="E327" s="487"/>
      <c r="F327" s="487"/>
      <c r="G327" s="158"/>
      <c r="H327" s="488"/>
      <c r="I327" s="158"/>
    </row>
    <row r="328" spans="1:9" s="24" customFormat="1" x14ac:dyDescent="0.2">
      <c r="A328" s="128"/>
      <c r="B328" s="486"/>
      <c r="D328" s="128"/>
      <c r="E328" s="487"/>
      <c r="F328" s="487"/>
      <c r="G328" s="158"/>
      <c r="H328" s="488"/>
      <c r="I328" s="158"/>
    </row>
    <row r="329" spans="1:9" s="24" customFormat="1" x14ac:dyDescent="0.2">
      <c r="A329" s="128"/>
      <c r="B329" s="486"/>
      <c r="D329" s="128"/>
      <c r="E329" s="487"/>
      <c r="F329" s="487"/>
      <c r="G329" s="158"/>
      <c r="H329" s="488"/>
      <c r="I329" s="158"/>
    </row>
    <row r="330" spans="1:9" s="24" customFormat="1" x14ac:dyDescent="0.2">
      <c r="A330" s="128"/>
      <c r="B330" s="486"/>
      <c r="D330" s="128"/>
      <c r="E330" s="487"/>
      <c r="F330" s="487"/>
      <c r="G330" s="158"/>
      <c r="H330" s="488"/>
      <c r="I330" s="158"/>
    </row>
    <row r="331" spans="1:9" s="24" customFormat="1" x14ac:dyDescent="0.2">
      <c r="A331" s="128"/>
      <c r="B331" s="486"/>
      <c r="D331" s="128"/>
      <c r="E331" s="487"/>
      <c r="F331" s="487"/>
      <c r="G331" s="158"/>
      <c r="H331" s="488"/>
      <c r="I331" s="158"/>
    </row>
    <row r="332" spans="1:9" s="24" customFormat="1" x14ac:dyDescent="0.2">
      <c r="A332" s="128"/>
      <c r="B332" s="486"/>
      <c r="D332" s="128"/>
      <c r="E332" s="487"/>
      <c r="F332" s="487"/>
      <c r="G332" s="158"/>
      <c r="H332" s="488"/>
      <c r="I332" s="158"/>
    </row>
    <row r="333" spans="1:9" s="24" customFormat="1" x14ac:dyDescent="0.2">
      <c r="A333" s="128"/>
      <c r="B333" s="486"/>
      <c r="D333" s="128"/>
      <c r="E333" s="487"/>
      <c r="F333" s="487"/>
      <c r="G333" s="158"/>
      <c r="H333" s="488"/>
      <c r="I333" s="158"/>
    </row>
    <row r="334" spans="1:9" s="24" customFormat="1" x14ac:dyDescent="0.2">
      <c r="A334" s="128"/>
      <c r="B334" s="486"/>
      <c r="D334" s="128"/>
      <c r="E334" s="487"/>
      <c r="F334" s="487"/>
      <c r="G334" s="158"/>
      <c r="H334" s="488"/>
      <c r="I334" s="158"/>
    </row>
    <row r="335" spans="1:9" s="24" customFormat="1" x14ac:dyDescent="0.2">
      <c r="A335" s="128"/>
      <c r="B335" s="486"/>
      <c r="D335" s="128"/>
      <c r="E335" s="487"/>
      <c r="F335" s="487"/>
      <c r="G335" s="158"/>
      <c r="H335" s="488"/>
      <c r="I335" s="158"/>
    </row>
    <row r="336" spans="1:9" s="24" customFormat="1" x14ac:dyDescent="0.2">
      <c r="A336" s="128"/>
      <c r="B336" s="486"/>
      <c r="D336" s="128"/>
      <c r="E336" s="487"/>
      <c r="F336" s="487"/>
      <c r="G336" s="158"/>
      <c r="H336" s="488"/>
      <c r="I336" s="158"/>
    </row>
    <row r="337" spans="1:9" s="24" customFormat="1" x14ac:dyDescent="0.2">
      <c r="A337" s="128"/>
      <c r="B337" s="486"/>
      <c r="D337" s="128"/>
      <c r="E337" s="487"/>
      <c r="F337" s="487"/>
      <c r="G337" s="158"/>
      <c r="H337" s="488"/>
      <c r="I337" s="158"/>
    </row>
    <row r="338" spans="1:9" s="24" customFormat="1" x14ac:dyDescent="0.2">
      <c r="A338" s="128"/>
      <c r="B338" s="486"/>
      <c r="D338" s="128"/>
      <c r="E338" s="487"/>
      <c r="F338" s="487"/>
      <c r="G338" s="158"/>
      <c r="H338" s="488"/>
      <c r="I338" s="158"/>
    </row>
    <row r="339" spans="1:9" s="24" customFormat="1" x14ac:dyDescent="0.2">
      <c r="A339" s="128"/>
      <c r="B339" s="486"/>
      <c r="D339" s="128"/>
      <c r="E339" s="487"/>
      <c r="F339" s="487"/>
      <c r="G339" s="158"/>
      <c r="H339" s="488"/>
      <c r="I339" s="158"/>
    </row>
    <row r="340" spans="1:9" s="24" customFormat="1" x14ac:dyDescent="0.2">
      <c r="A340" s="128"/>
      <c r="B340" s="486"/>
      <c r="D340" s="128"/>
      <c r="E340" s="487"/>
      <c r="F340" s="487"/>
      <c r="G340" s="158"/>
      <c r="H340" s="488"/>
      <c r="I340" s="158"/>
    </row>
    <row r="341" spans="1:9" s="24" customFormat="1" x14ac:dyDescent="0.2">
      <c r="A341" s="128"/>
      <c r="B341" s="486"/>
      <c r="D341" s="128"/>
      <c r="E341" s="487"/>
      <c r="F341" s="487"/>
      <c r="G341" s="158"/>
      <c r="H341" s="488"/>
      <c r="I341" s="158"/>
    </row>
    <row r="342" spans="1:9" s="24" customFormat="1" x14ac:dyDescent="0.2">
      <c r="A342" s="128"/>
      <c r="B342" s="486"/>
      <c r="D342" s="128"/>
      <c r="E342" s="487"/>
      <c r="F342" s="487"/>
      <c r="G342" s="158"/>
      <c r="H342" s="488"/>
      <c r="I342" s="158"/>
    </row>
    <row r="343" spans="1:9" s="24" customFormat="1" x14ac:dyDescent="0.2">
      <c r="A343" s="128"/>
      <c r="B343" s="486"/>
      <c r="D343" s="128"/>
      <c r="E343" s="487"/>
      <c r="F343" s="487"/>
      <c r="G343" s="158"/>
      <c r="H343" s="488"/>
      <c r="I343" s="158"/>
    </row>
    <row r="344" spans="1:9" s="24" customFormat="1" x14ac:dyDescent="0.2">
      <c r="A344" s="128"/>
      <c r="B344" s="486"/>
      <c r="D344" s="128"/>
      <c r="E344" s="487"/>
      <c r="F344" s="487"/>
      <c r="G344" s="158"/>
      <c r="H344" s="488"/>
      <c r="I344" s="158"/>
    </row>
    <row r="345" spans="1:9" s="24" customFormat="1" x14ac:dyDescent="0.2">
      <c r="A345" s="128"/>
      <c r="B345" s="486"/>
      <c r="D345" s="128"/>
      <c r="E345" s="487"/>
      <c r="F345" s="487"/>
      <c r="G345" s="158"/>
      <c r="H345" s="488"/>
      <c r="I345" s="158"/>
    </row>
    <row r="346" spans="1:9" s="24" customFormat="1" x14ac:dyDescent="0.2">
      <c r="A346" s="128"/>
      <c r="B346" s="486"/>
      <c r="D346" s="128"/>
      <c r="E346" s="487"/>
      <c r="F346" s="487"/>
      <c r="G346" s="158"/>
      <c r="H346" s="488"/>
      <c r="I346" s="158"/>
    </row>
    <row r="347" spans="1:9" s="24" customFormat="1" x14ac:dyDescent="0.2">
      <c r="A347" s="128"/>
      <c r="B347" s="486"/>
      <c r="D347" s="128"/>
      <c r="E347" s="487"/>
      <c r="F347" s="487"/>
      <c r="G347" s="158"/>
      <c r="H347" s="488"/>
      <c r="I347" s="158"/>
    </row>
    <row r="348" spans="1:9" s="24" customFormat="1" x14ac:dyDescent="0.2">
      <c r="A348" s="128"/>
      <c r="B348" s="486"/>
      <c r="D348" s="128"/>
      <c r="E348" s="487"/>
      <c r="F348" s="487"/>
      <c r="G348" s="158"/>
      <c r="H348" s="488"/>
      <c r="I348" s="158"/>
    </row>
    <row r="349" spans="1:9" s="24" customFormat="1" x14ac:dyDescent="0.2">
      <c r="A349" s="128"/>
      <c r="B349" s="486"/>
      <c r="D349" s="128"/>
      <c r="E349" s="487"/>
      <c r="F349" s="487"/>
      <c r="G349" s="158"/>
      <c r="H349" s="488"/>
      <c r="I349" s="158"/>
    </row>
    <row r="350" spans="1:9" s="24" customFormat="1" x14ac:dyDescent="0.2">
      <c r="A350" s="128"/>
      <c r="B350" s="486"/>
      <c r="D350" s="128"/>
      <c r="E350" s="487"/>
      <c r="F350" s="487"/>
      <c r="G350" s="158"/>
      <c r="H350" s="488"/>
      <c r="I350" s="158"/>
    </row>
    <row r="351" spans="1:9" s="24" customFormat="1" x14ac:dyDescent="0.2">
      <c r="A351" s="128"/>
      <c r="B351" s="486"/>
      <c r="D351" s="128"/>
      <c r="E351" s="487"/>
      <c r="F351" s="487"/>
      <c r="G351" s="158"/>
      <c r="H351" s="488"/>
      <c r="I351" s="158"/>
    </row>
    <row r="352" spans="1:9" s="24" customFormat="1" x14ac:dyDescent="0.2">
      <c r="A352" s="128"/>
      <c r="B352" s="486"/>
      <c r="D352" s="128"/>
      <c r="E352" s="487"/>
      <c r="F352" s="487"/>
      <c r="G352" s="158"/>
      <c r="H352" s="488"/>
      <c r="I352" s="158"/>
    </row>
    <row r="353" spans="1:9" s="24" customFormat="1" x14ac:dyDescent="0.2">
      <c r="A353" s="128"/>
      <c r="B353" s="486"/>
      <c r="D353" s="128"/>
      <c r="E353" s="487"/>
      <c r="F353" s="487"/>
      <c r="G353" s="158"/>
      <c r="H353" s="488"/>
      <c r="I353" s="158"/>
    </row>
    <row r="354" spans="1:9" s="24" customFormat="1" x14ac:dyDescent="0.2">
      <c r="A354" s="128"/>
      <c r="B354" s="486"/>
      <c r="D354" s="128"/>
      <c r="E354" s="487"/>
      <c r="F354" s="487"/>
      <c r="G354" s="158"/>
      <c r="H354" s="488"/>
      <c r="I354" s="158"/>
    </row>
    <row r="355" spans="1:9" s="24" customFormat="1" x14ac:dyDescent="0.2">
      <c r="A355" s="128"/>
      <c r="B355" s="486"/>
      <c r="D355" s="128"/>
      <c r="E355" s="487"/>
      <c r="F355" s="487"/>
      <c r="G355" s="158"/>
      <c r="H355" s="488"/>
      <c r="I355" s="158"/>
    </row>
    <row r="356" spans="1:9" s="24" customFormat="1" x14ac:dyDescent="0.2">
      <c r="A356" s="128"/>
      <c r="B356" s="486"/>
      <c r="D356" s="128"/>
      <c r="E356" s="487"/>
      <c r="F356" s="487"/>
      <c r="G356" s="158"/>
      <c r="H356" s="488"/>
      <c r="I356" s="158"/>
    </row>
    <row r="357" spans="1:9" s="24" customFormat="1" x14ac:dyDescent="0.2">
      <c r="A357" s="128"/>
      <c r="B357" s="486"/>
      <c r="D357" s="128"/>
      <c r="E357" s="487"/>
      <c r="F357" s="487"/>
      <c r="G357" s="158"/>
      <c r="H357" s="488"/>
      <c r="I357" s="158"/>
    </row>
    <row r="358" spans="1:9" s="24" customFormat="1" x14ac:dyDescent="0.2">
      <c r="A358" s="128"/>
      <c r="B358" s="486"/>
      <c r="D358" s="128"/>
      <c r="E358" s="487"/>
      <c r="F358" s="487"/>
      <c r="G358" s="158"/>
      <c r="H358" s="488"/>
      <c r="I358" s="158"/>
    </row>
    <row r="359" spans="1:9" s="24" customFormat="1" x14ac:dyDescent="0.2">
      <c r="A359" s="128"/>
      <c r="B359" s="486"/>
      <c r="D359" s="128"/>
      <c r="E359" s="487"/>
      <c r="F359" s="487"/>
      <c r="G359" s="158"/>
      <c r="H359" s="488"/>
      <c r="I359" s="158"/>
    </row>
    <row r="360" spans="1:9" s="24" customFormat="1" x14ac:dyDescent="0.2">
      <c r="A360" s="128"/>
      <c r="B360" s="486"/>
      <c r="D360" s="128"/>
      <c r="E360" s="487"/>
      <c r="F360" s="487"/>
      <c r="G360" s="158"/>
      <c r="H360" s="488"/>
      <c r="I360" s="158"/>
    </row>
    <row r="361" spans="1:9" s="24" customFormat="1" x14ac:dyDescent="0.2">
      <c r="A361" s="128"/>
      <c r="B361" s="486"/>
      <c r="D361" s="128"/>
      <c r="E361" s="487"/>
      <c r="F361" s="487"/>
      <c r="G361" s="158"/>
      <c r="H361" s="488"/>
      <c r="I361" s="158"/>
    </row>
    <row r="362" spans="1:9" s="24" customFormat="1" x14ac:dyDescent="0.2">
      <c r="A362" s="128"/>
      <c r="B362" s="486"/>
      <c r="D362" s="128"/>
      <c r="E362" s="487"/>
      <c r="F362" s="487"/>
      <c r="G362" s="158"/>
      <c r="H362" s="488"/>
      <c r="I362" s="158"/>
    </row>
    <row r="363" spans="1:9" s="24" customFormat="1" x14ac:dyDescent="0.2">
      <c r="A363" s="128"/>
      <c r="B363" s="486"/>
      <c r="D363" s="128"/>
      <c r="E363" s="487"/>
      <c r="F363" s="487"/>
      <c r="G363" s="158"/>
      <c r="H363" s="488"/>
      <c r="I363" s="158"/>
    </row>
    <row r="364" spans="1:9" s="24" customFormat="1" x14ac:dyDescent="0.2">
      <c r="A364" s="128"/>
      <c r="B364" s="486"/>
      <c r="D364" s="128"/>
      <c r="E364" s="487"/>
      <c r="F364" s="487"/>
      <c r="G364" s="158"/>
      <c r="H364" s="488"/>
      <c r="I364" s="158"/>
    </row>
    <row r="365" spans="1:9" s="24" customFormat="1" x14ac:dyDescent="0.2">
      <c r="A365" s="128"/>
      <c r="B365" s="486"/>
      <c r="D365" s="128"/>
      <c r="E365" s="487"/>
      <c r="F365" s="487"/>
      <c r="G365" s="158"/>
      <c r="H365" s="488"/>
      <c r="I365" s="158"/>
    </row>
    <row r="366" spans="1:9" s="24" customFormat="1" x14ac:dyDescent="0.2">
      <c r="A366" s="128"/>
      <c r="B366" s="486"/>
      <c r="D366" s="128"/>
      <c r="E366" s="487"/>
      <c r="F366" s="487"/>
      <c r="G366" s="158"/>
      <c r="H366" s="488"/>
      <c r="I366" s="158"/>
    </row>
    <row r="367" spans="1:9" s="24" customFormat="1" x14ac:dyDescent="0.2">
      <c r="A367" s="128"/>
      <c r="B367" s="486"/>
      <c r="D367" s="128"/>
      <c r="E367" s="487"/>
      <c r="F367" s="487"/>
      <c r="G367" s="158"/>
      <c r="H367" s="488"/>
      <c r="I367" s="158"/>
    </row>
    <row r="368" spans="1:9" s="24" customFormat="1" x14ac:dyDescent="0.2">
      <c r="A368" s="128"/>
      <c r="B368" s="486"/>
      <c r="D368" s="128"/>
      <c r="E368" s="487"/>
      <c r="F368" s="487"/>
      <c r="G368" s="158"/>
      <c r="H368" s="488"/>
      <c r="I368" s="158"/>
    </row>
    <row r="369" spans="1:9" s="24" customFormat="1" x14ac:dyDescent="0.2">
      <c r="A369" s="128"/>
      <c r="B369" s="486"/>
      <c r="D369" s="128"/>
      <c r="E369" s="487"/>
      <c r="F369" s="487"/>
      <c r="G369" s="158"/>
      <c r="H369" s="488"/>
      <c r="I369" s="158"/>
    </row>
    <row r="370" spans="1:9" s="24" customFormat="1" x14ac:dyDescent="0.2">
      <c r="A370" s="128"/>
      <c r="B370" s="486"/>
      <c r="D370" s="128"/>
      <c r="E370" s="487"/>
      <c r="F370" s="487"/>
      <c r="G370" s="158"/>
      <c r="H370" s="488"/>
      <c r="I370" s="158"/>
    </row>
    <row r="371" spans="1:9" s="24" customFormat="1" x14ac:dyDescent="0.2">
      <c r="A371" s="128"/>
      <c r="B371" s="486"/>
      <c r="D371" s="128"/>
      <c r="E371" s="487"/>
      <c r="F371" s="487"/>
      <c r="G371" s="158"/>
      <c r="H371" s="488"/>
      <c r="I371" s="158"/>
    </row>
    <row r="372" spans="1:9" s="24" customFormat="1" x14ac:dyDescent="0.2">
      <c r="A372" s="128"/>
      <c r="B372" s="486"/>
      <c r="D372" s="128"/>
      <c r="E372" s="487"/>
      <c r="F372" s="487"/>
      <c r="G372" s="158"/>
      <c r="H372" s="488"/>
      <c r="I372" s="158"/>
    </row>
    <row r="373" spans="1:9" s="24" customFormat="1" x14ac:dyDescent="0.2">
      <c r="A373" s="128"/>
      <c r="B373" s="486"/>
      <c r="D373" s="128"/>
      <c r="E373" s="487"/>
      <c r="F373" s="487"/>
      <c r="G373" s="158"/>
      <c r="H373" s="488"/>
      <c r="I373" s="158"/>
    </row>
    <row r="374" spans="1:9" s="24" customFormat="1" x14ac:dyDescent="0.2">
      <c r="A374" s="128"/>
      <c r="B374" s="486"/>
      <c r="D374" s="128"/>
      <c r="E374" s="487"/>
      <c r="F374" s="487"/>
      <c r="G374" s="158"/>
      <c r="H374" s="488"/>
      <c r="I374" s="158"/>
    </row>
    <row r="375" spans="1:9" s="24" customFormat="1" x14ac:dyDescent="0.2">
      <c r="A375" s="128"/>
      <c r="B375" s="486"/>
      <c r="D375" s="128"/>
      <c r="E375" s="487"/>
      <c r="F375" s="487"/>
      <c r="G375" s="158"/>
      <c r="H375" s="488"/>
      <c r="I375" s="158"/>
    </row>
    <row r="376" spans="1:9" s="24" customFormat="1" x14ac:dyDescent="0.2">
      <c r="A376" s="128"/>
      <c r="B376" s="486"/>
      <c r="D376" s="128"/>
      <c r="E376" s="487"/>
      <c r="F376" s="487"/>
      <c r="G376" s="158"/>
      <c r="H376" s="488"/>
      <c r="I376" s="158"/>
    </row>
    <row r="377" spans="1:9" s="24" customFormat="1" x14ac:dyDescent="0.2">
      <c r="A377" s="128"/>
      <c r="B377" s="486"/>
      <c r="D377" s="128"/>
      <c r="E377" s="487"/>
      <c r="F377" s="487"/>
      <c r="G377" s="158"/>
      <c r="H377" s="488"/>
      <c r="I377" s="158"/>
    </row>
    <row r="378" spans="1:9" s="24" customFormat="1" x14ac:dyDescent="0.2">
      <c r="A378" s="128"/>
      <c r="B378" s="486"/>
      <c r="D378" s="128"/>
      <c r="E378" s="487"/>
      <c r="F378" s="487"/>
      <c r="G378" s="158"/>
      <c r="H378" s="488"/>
      <c r="I378" s="158"/>
    </row>
    <row r="379" spans="1:9" s="24" customFormat="1" x14ac:dyDescent="0.2">
      <c r="A379" s="128"/>
      <c r="B379" s="486"/>
      <c r="D379" s="128"/>
      <c r="E379" s="487"/>
      <c r="F379" s="487"/>
      <c r="G379" s="158"/>
      <c r="H379" s="488"/>
      <c r="I379" s="158"/>
    </row>
    <row r="380" spans="1:9" s="24" customFormat="1" x14ac:dyDescent="0.2">
      <c r="A380" s="128"/>
      <c r="B380" s="486"/>
      <c r="D380" s="128"/>
      <c r="E380" s="487"/>
      <c r="F380" s="487"/>
      <c r="G380" s="158"/>
      <c r="H380" s="488"/>
      <c r="I380" s="158"/>
    </row>
    <row r="381" spans="1:9" s="24" customFormat="1" x14ac:dyDescent="0.2">
      <c r="A381" s="128"/>
      <c r="B381" s="486"/>
      <c r="D381" s="128"/>
      <c r="E381" s="487"/>
      <c r="F381" s="487"/>
      <c r="G381" s="158"/>
      <c r="H381" s="488"/>
      <c r="I381" s="158"/>
    </row>
    <row r="382" spans="1:9" s="24" customFormat="1" x14ac:dyDescent="0.2">
      <c r="A382" s="128"/>
      <c r="B382" s="486"/>
      <c r="D382" s="128"/>
      <c r="E382" s="487"/>
      <c r="F382" s="487"/>
      <c r="G382" s="158"/>
      <c r="H382" s="488"/>
      <c r="I382" s="158"/>
    </row>
    <row r="383" spans="1:9" s="24" customFormat="1" x14ac:dyDescent="0.2">
      <c r="A383" s="128"/>
      <c r="B383" s="486"/>
      <c r="D383" s="128"/>
      <c r="E383" s="487"/>
      <c r="F383" s="487"/>
      <c r="G383" s="158"/>
      <c r="H383" s="488"/>
      <c r="I383" s="158"/>
    </row>
    <row r="384" spans="1:9" s="24" customFormat="1" x14ac:dyDescent="0.2">
      <c r="A384" s="128"/>
      <c r="B384" s="486"/>
      <c r="D384" s="128"/>
      <c r="E384" s="487"/>
      <c r="F384" s="487"/>
      <c r="G384" s="158"/>
      <c r="H384" s="488"/>
      <c r="I384" s="158"/>
    </row>
    <row r="385" spans="1:9" s="24" customFormat="1" x14ac:dyDescent="0.2">
      <c r="A385" s="128"/>
      <c r="B385" s="486"/>
      <c r="D385" s="128"/>
      <c r="E385" s="487"/>
      <c r="F385" s="487"/>
      <c r="G385" s="158"/>
      <c r="H385" s="488"/>
      <c r="I385" s="158"/>
    </row>
    <row r="386" spans="1:9" s="24" customFormat="1" x14ac:dyDescent="0.2">
      <c r="A386" s="128"/>
      <c r="B386" s="486"/>
      <c r="D386" s="128"/>
      <c r="E386" s="487"/>
      <c r="F386" s="487"/>
      <c r="G386" s="158"/>
      <c r="H386" s="488"/>
      <c r="I386" s="158"/>
    </row>
    <row r="387" spans="1:9" s="24" customFormat="1" x14ac:dyDescent="0.2">
      <c r="A387" s="128"/>
      <c r="B387" s="486"/>
      <c r="D387" s="128"/>
      <c r="E387" s="487"/>
      <c r="F387" s="487"/>
      <c r="G387" s="158"/>
      <c r="H387" s="488"/>
      <c r="I387" s="158"/>
    </row>
    <row r="388" spans="1:9" s="24" customFormat="1" x14ac:dyDescent="0.2">
      <c r="A388" s="128"/>
      <c r="B388" s="486"/>
      <c r="D388" s="128"/>
      <c r="E388" s="487"/>
      <c r="F388" s="487"/>
      <c r="G388" s="158"/>
      <c r="H388" s="488"/>
      <c r="I388" s="158"/>
    </row>
    <row r="389" spans="1:9" s="24" customFormat="1" x14ac:dyDescent="0.2">
      <c r="A389" s="128"/>
      <c r="B389" s="486"/>
      <c r="D389" s="128"/>
      <c r="E389" s="487"/>
      <c r="F389" s="487"/>
      <c r="G389" s="158"/>
      <c r="H389" s="488"/>
      <c r="I389" s="158"/>
    </row>
    <row r="390" spans="1:9" s="24" customFormat="1" x14ac:dyDescent="0.2">
      <c r="A390" s="128"/>
      <c r="B390" s="486"/>
      <c r="D390" s="128"/>
      <c r="E390" s="487"/>
      <c r="F390" s="487"/>
      <c r="G390" s="158"/>
      <c r="H390" s="488"/>
      <c r="I390" s="158"/>
    </row>
    <row r="391" spans="1:9" s="24" customFormat="1" x14ac:dyDescent="0.2">
      <c r="A391" s="128"/>
      <c r="B391" s="486"/>
      <c r="D391" s="128"/>
      <c r="E391" s="487"/>
      <c r="F391" s="487"/>
      <c r="G391" s="158"/>
      <c r="H391" s="488"/>
      <c r="I391" s="158"/>
    </row>
    <row r="392" spans="1:9" s="24" customFormat="1" x14ac:dyDescent="0.2">
      <c r="A392" s="128"/>
      <c r="B392" s="486"/>
      <c r="D392" s="128"/>
      <c r="E392" s="487"/>
      <c r="F392" s="487"/>
      <c r="G392" s="158"/>
      <c r="H392" s="488"/>
      <c r="I392" s="158"/>
    </row>
    <row r="393" spans="1:9" s="24" customFormat="1" x14ac:dyDescent="0.2">
      <c r="A393" s="128"/>
      <c r="B393" s="486"/>
      <c r="D393" s="128"/>
      <c r="E393" s="487"/>
      <c r="F393" s="487"/>
      <c r="G393" s="158"/>
      <c r="H393" s="488"/>
      <c r="I393" s="158"/>
    </row>
    <row r="394" spans="1:9" s="24" customFormat="1" x14ac:dyDescent="0.2">
      <c r="A394" s="128"/>
      <c r="B394" s="486"/>
      <c r="D394" s="128"/>
      <c r="E394" s="487"/>
      <c r="F394" s="487"/>
      <c r="G394" s="158"/>
      <c r="H394" s="488"/>
      <c r="I394" s="158"/>
    </row>
    <row r="395" spans="1:9" s="24" customFormat="1" x14ac:dyDescent="0.2">
      <c r="A395" s="128"/>
      <c r="B395" s="486"/>
      <c r="D395" s="128"/>
      <c r="E395" s="487"/>
      <c r="F395" s="487"/>
      <c r="G395" s="158"/>
      <c r="H395" s="488"/>
      <c r="I395" s="158"/>
    </row>
    <row r="396" spans="1:9" s="24" customFormat="1" x14ac:dyDescent="0.2">
      <c r="A396" s="128"/>
      <c r="B396" s="486"/>
      <c r="D396" s="128"/>
      <c r="E396" s="487"/>
      <c r="F396" s="487"/>
      <c r="G396" s="158"/>
      <c r="H396" s="488"/>
      <c r="I396" s="158"/>
    </row>
    <row r="397" spans="1:9" s="24" customFormat="1" x14ac:dyDescent="0.2">
      <c r="A397" s="128"/>
      <c r="B397" s="486"/>
      <c r="D397" s="128"/>
      <c r="E397" s="487"/>
      <c r="F397" s="487"/>
      <c r="G397" s="158"/>
      <c r="H397" s="488"/>
      <c r="I397" s="158"/>
    </row>
    <row r="398" spans="1:9" s="24" customFormat="1" x14ac:dyDescent="0.2">
      <c r="A398" s="128"/>
      <c r="B398" s="486"/>
      <c r="D398" s="128"/>
      <c r="E398" s="487"/>
      <c r="F398" s="487"/>
      <c r="G398" s="158"/>
      <c r="H398" s="488"/>
      <c r="I398" s="158"/>
    </row>
    <row r="399" spans="1:9" s="24" customFormat="1" x14ac:dyDescent="0.2">
      <c r="A399" s="128"/>
      <c r="B399" s="486"/>
      <c r="D399" s="128"/>
      <c r="E399" s="487"/>
      <c r="F399" s="487"/>
      <c r="G399" s="158"/>
      <c r="H399" s="488"/>
      <c r="I399" s="158"/>
    </row>
    <row r="400" spans="1:9" s="24" customFormat="1" x14ac:dyDescent="0.2">
      <c r="A400" s="128"/>
      <c r="B400" s="486"/>
      <c r="D400" s="128"/>
      <c r="E400" s="487"/>
      <c r="F400" s="487"/>
      <c r="G400" s="158"/>
      <c r="H400" s="488"/>
      <c r="I400" s="158"/>
    </row>
    <row r="401" spans="1:9" s="24" customFormat="1" x14ac:dyDescent="0.2">
      <c r="A401" s="128"/>
      <c r="B401" s="486"/>
      <c r="D401" s="128"/>
      <c r="E401" s="487"/>
      <c r="F401" s="487"/>
      <c r="G401" s="158"/>
      <c r="H401" s="488"/>
      <c r="I401" s="158"/>
    </row>
    <row r="402" spans="1:9" s="24" customFormat="1" x14ac:dyDescent="0.2">
      <c r="A402" s="128"/>
      <c r="B402" s="486"/>
      <c r="D402" s="128"/>
      <c r="E402" s="487"/>
      <c r="F402" s="487"/>
      <c r="G402" s="158"/>
      <c r="H402" s="488"/>
      <c r="I402" s="158"/>
    </row>
    <row r="403" spans="1:9" x14ac:dyDescent="0.2">
      <c r="A403" s="128"/>
      <c r="B403" s="486"/>
      <c r="C403" s="24"/>
      <c r="D403" s="128"/>
      <c r="E403" s="487"/>
      <c r="F403" s="487"/>
      <c r="G403" s="158"/>
      <c r="H403" s="488"/>
      <c r="I403" s="158"/>
    </row>
    <row r="404" spans="1:9" x14ac:dyDescent="0.2">
      <c r="A404" s="128"/>
      <c r="B404" s="486"/>
      <c r="C404" s="24"/>
      <c r="D404" s="128"/>
      <c r="E404" s="487"/>
      <c r="F404" s="487"/>
      <c r="G404" s="158"/>
      <c r="H404" s="488"/>
      <c r="I404" s="158"/>
    </row>
  </sheetData>
  <mergeCells count="4">
    <mergeCell ref="A3:I3"/>
    <mergeCell ref="A7:I7"/>
    <mergeCell ref="A8:I8"/>
    <mergeCell ref="A9:I9"/>
  </mergeCells>
  <conditionalFormatting sqref="D5:I5 A6:I6 A5:B5 A1:I2 A4:I4 A3 A7:A9 A10:I1048576">
    <cfRule type="cellIs" dxfId="11" priority="5" operator="equal">
      <formula>"En grande partie réalisée"</formula>
    </cfRule>
    <cfRule type="cellIs" dxfId="10" priority="6" operator="equal">
      <formula>"Réalisée"</formula>
    </cfRule>
    <cfRule type="cellIs" dxfId="9" priority="7" operator="equal">
      <formula>"Partiellement réalisée"</formula>
    </cfRule>
    <cfRule type="cellIs" dxfId="8" priority="8" operator="equal">
      <formula>"Partiellement"</formula>
    </cfRule>
    <cfRule type="cellIs" dxfId="7" priority="9" operator="equal">
      <formula>"NA"</formula>
    </cfRule>
    <cfRule type="containsText" dxfId="6" priority="10" operator="containsText" text="En grande partie">
      <formula>NOT(ISERROR(SEARCH("En grande partie",A1)))</formula>
    </cfRule>
    <cfRule type="containsText" dxfId="5" priority="11" operator="containsText" text="Non">
      <formula>NOT(ISERROR(SEARCH("Non",A1)))</formula>
    </cfRule>
    <cfRule type="containsText" dxfId="4" priority="12" operator="containsText" text="Oui">
      <formula>NOT(ISERROR(SEARCH("Oui",A1)))</formula>
    </cfRule>
  </conditionalFormatting>
  <conditionalFormatting sqref="A1:I2 A4:I6 A3 A7:A9 A10:I1048576">
    <cfRule type="cellIs" dxfId="3" priority="3" operator="equal">
      <formula>"Abandonnée"</formula>
    </cfRule>
    <cfRule type="cellIs" dxfId="2" priority="4" operator="equal">
      <formula>"A traiter"</formula>
    </cfRule>
  </conditionalFormatting>
  <conditionalFormatting sqref="C10">
    <cfRule type="containsBlanks" dxfId="1" priority="2">
      <formula>LEN(TRIM(C10))=0</formula>
    </cfRule>
  </conditionalFormatting>
  <conditionalFormatting sqref="D10:I10">
    <cfRule type="expression" dxfId="0" priority="1">
      <formula>OR($C10="Oui",$C10="NA")</formula>
    </cfRule>
  </conditionalFormatting>
  <dataValidations count="1">
    <dataValidation type="list" allowBlank="1" showInputMessage="1" showErrorMessage="1" sqref="I10">
      <formula1>choix5</formula1>
    </dataValidation>
  </dataValidations>
  <printOptions gridLines="1"/>
  <pageMargins left="0.7" right="0.7" top="0.75" bottom="0.75" header="0.5" footer="0.5"/>
  <pageSetup paperSize="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B2:K53"/>
  <sheetViews>
    <sheetView showGridLines="0" workbookViewId="0">
      <selection activeCell="B20" sqref="B20"/>
    </sheetView>
  </sheetViews>
  <sheetFormatPr baseColWidth="10" defaultRowHeight="14.25" x14ac:dyDescent="0.2"/>
  <cols>
    <col min="1" max="1" width="1.125" customWidth="1"/>
    <col min="2" max="3" width="71.25" style="2" customWidth="1"/>
    <col min="4" max="4" width="8.75" style="3" customWidth="1"/>
    <col min="5" max="6" width="16.25" style="4" customWidth="1"/>
    <col min="7" max="7" width="22.375" style="4" customWidth="1"/>
    <col min="8" max="8" width="2.625" style="2" customWidth="1"/>
    <col min="9" max="10" width="33.125" style="2" customWidth="1"/>
    <col min="11" max="11" width="33.125" customWidth="1"/>
  </cols>
  <sheetData>
    <row r="2" spans="2:11" ht="25.5" customHeight="1" x14ac:dyDescent="0.2">
      <c r="B2" s="562" t="s">
        <v>4</v>
      </c>
      <c r="C2" s="563"/>
      <c r="D2" s="563"/>
      <c r="E2" s="563"/>
      <c r="F2" s="563"/>
      <c r="G2" s="564"/>
    </row>
    <row r="3" spans="2:11" x14ac:dyDescent="0.2">
      <c r="E3" s="5"/>
    </row>
    <row r="4" spans="2:11" x14ac:dyDescent="0.2">
      <c r="B4" s="565" t="s">
        <v>5</v>
      </c>
      <c r="C4" s="19"/>
      <c r="D4" s="565" t="s">
        <v>6</v>
      </c>
      <c r="E4" s="567" t="s">
        <v>7</v>
      </c>
      <c r="F4" s="568"/>
      <c r="G4" s="569"/>
    </row>
    <row r="5" spans="2:11" ht="27" x14ac:dyDescent="0.2">
      <c r="B5" s="566"/>
      <c r="C5" s="20"/>
      <c r="D5" s="566"/>
      <c r="E5" s="6" t="s">
        <v>8</v>
      </c>
      <c r="F5" s="6" t="s">
        <v>9</v>
      </c>
      <c r="G5" s="6" t="s">
        <v>1</v>
      </c>
    </row>
    <row r="6" spans="2:11" s="7" customFormat="1" x14ac:dyDescent="0.2">
      <c r="B6" s="8" t="s">
        <v>10</v>
      </c>
      <c r="C6" s="8"/>
      <c r="D6" s="9"/>
      <c r="E6" s="10"/>
      <c r="F6" s="10"/>
      <c r="G6" s="10"/>
      <c r="K6" s="7" t="s">
        <v>11</v>
      </c>
    </row>
    <row r="7" spans="2:11" ht="28.5" x14ac:dyDescent="0.2">
      <c r="B7" s="1" t="s">
        <v>12</v>
      </c>
      <c r="C7" s="1"/>
      <c r="D7" s="11" t="s">
        <v>2</v>
      </c>
      <c r="E7" s="12"/>
      <c r="F7" s="12"/>
      <c r="G7" s="12"/>
    </row>
    <row r="8" spans="2:11" ht="55.5" x14ac:dyDescent="0.2">
      <c r="B8" s="13" t="s">
        <v>13</v>
      </c>
      <c r="C8" s="13"/>
      <c r="D8" s="11" t="s">
        <v>14</v>
      </c>
      <c r="E8" s="12"/>
      <c r="F8" s="12"/>
      <c r="G8" s="12"/>
    </row>
    <row r="9" spans="2:11" x14ac:dyDescent="0.2">
      <c r="B9" s="14" t="s">
        <v>15</v>
      </c>
      <c r="C9" s="14"/>
      <c r="D9" s="15"/>
      <c r="E9" s="16"/>
      <c r="F9" s="16"/>
      <c r="G9" s="16"/>
    </row>
    <row r="10" spans="2:11" ht="42.75" x14ac:dyDescent="0.2">
      <c r="B10" s="13" t="s">
        <v>16</v>
      </c>
      <c r="C10" s="13"/>
      <c r="D10" s="11" t="s">
        <v>2</v>
      </c>
      <c r="E10" s="12"/>
      <c r="F10" s="12"/>
      <c r="G10" s="12"/>
    </row>
    <row r="11" spans="2:11" ht="39.75" x14ac:dyDescent="0.2">
      <c r="B11" s="13" t="s">
        <v>17</v>
      </c>
      <c r="C11" s="13"/>
      <c r="D11" s="11" t="s">
        <v>2</v>
      </c>
      <c r="E11" s="12"/>
      <c r="F11" s="12"/>
      <c r="G11" s="12"/>
    </row>
    <row r="12" spans="2:11" x14ac:dyDescent="0.2">
      <c r="B12" s="13" t="s">
        <v>18</v>
      </c>
      <c r="C12" s="13"/>
      <c r="D12" s="11" t="s">
        <v>2</v>
      </c>
      <c r="E12" s="12"/>
      <c r="F12" s="12"/>
      <c r="G12" s="12"/>
    </row>
    <row r="13" spans="2:11" ht="42.75" x14ac:dyDescent="0.2">
      <c r="B13" s="17" t="s">
        <v>19</v>
      </c>
      <c r="C13" s="17"/>
      <c r="D13" s="11" t="s">
        <v>14</v>
      </c>
      <c r="E13" s="12"/>
      <c r="F13" s="12"/>
      <c r="G13" s="12"/>
    </row>
    <row r="14" spans="2:11" ht="28.5" x14ac:dyDescent="0.2">
      <c r="B14" s="17" t="s">
        <v>20</v>
      </c>
      <c r="C14" s="17"/>
      <c r="D14" s="11" t="s">
        <v>3</v>
      </c>
      <c r="E14" s="12"/>
      <c r="F14" s="12"/>
      <c r="G14" s="12"/>
    </row>
    <row r="15" spans="2:11" ht="28.5" x14ac:dyDescent="0.2">
      <c r="B15" s="17" t="s">
        <v>21</v>
      </c>
      <c r="C15" s="17"/>
      <c r="D15" s="11" t="s">
        <v>3</v>
      </c>
      <c r="E15" s="12"/>
      <c r="F15" s="12"/>
      <c r="G15" s="12"/>
    </row>
    <row r="16" spans="2:11" ht="28.5" x14ac:dyDescent="0.2">
      <c r="B16" s="17" t="s">
        <v>22</v>
      </c>
      <c r="C16" s="17"/>
      <c r="D16" s="11" t="s">
        <v>3</v>
      </c>
      <c r="E16" s="12"/>
      <c r="F16" s="12"/>
      <c r="G16" s="12"/>
    </row>
    <row r="17" spans="2:7" x14ac:dyDescent="0.2">
      <c r="B17" s="14" t="s">
        <v>23</v>
      </c>
      <c r="C17" s="14"/>
      <c r="D17" s="15"/>
      <c r="E17" s="16"/>
      <c r="F17" s="16"/>
      <c r="G17" s="16"/>
    </row>
    <row r="18" spans="2:7" ht="28.5" x14ac:dyDescent="0.2">
      <c r="B18" s="13" t="s">
        <v>24</v>
      </c>
      <c r="C18" s="13"/>
      <c r="D18" s="11" t="s">
        <v>2</v>
      </c>
      <c r="E18" s="12"/>
      <c r="F18" s="12"/>
      <c r="G18" s="12"/>
    </row>
    <row r="19" spans="2:7" ht="28.5" x14ac:dyDescent="0.2">
      <c r="B19" s="13" t="s">
        <v>25</v>
      </c>
      <c r="C19" s="13"/>
      <c r="D19" s="11" t="s">
        <v>2</v>
      </c>
      <c r="E19" s="12"/>
      <c r="F19" s="12"/>
      <c r="G19" s="12"/>
    </row>
    <row r="20" spans="2:7" ht="28.5" x14ac:dyDescent="0.2">
      <c r="B20" s="13" t="s">
        <v>26</v>
      </c>
      <c r="C20" s="13"/>
      <c r="D20" s="11" t="s">
        <v>2</v>
      </c>
      <c r="E20" s="12"/>
      <c r="F20" s="12"/>
      <c r="G20" s="12"/>
    </row>
    <row r="21" spans="2:7" x14ac:dyDescent="0.2">
      <c r="B21" s="14" t="s">
        <v>27</v>
      </c>
      <c r="C21" s="14"/>
      <c r="D21" s="15"/>
      <c r="E21" s="16"/>
      <c r="F21" s="16"/>
      <c r="G21" s="16"/>
    </row>
    <row r="22" spans="2:7" ht="42.75" x14ac:dyDescent="0.2">
      <c r="B22" s="13" t="s">
        <v>28</v>
      </c>
      <c r="C22" s="13"/>
      <c r="D22" s="11" t="s">
        <v>2</v>
      </c>
      <c r="E22" s="12"/>
      <c r="F22" s="12"/>
      <c r="G22" s="12"/>
    </row>
    <row r="23" spans="2:7" ht="28.5" x14ac:dyDescent="0.2">
      <c r="B23" s="17" t="s">
        <v>29</v>
      </c>
      <c r="C23" s="17"/>
      <c r="D23" s="11" t="s">
        <v>2</v>
      </c>
      <c r="E23" s="12"/>
      <c r="F23" s="12"/>
      <c r="G23" s="12"/>
    </row>
    <row r="24" spans="2:7" ht="28.5" x14ac:dyDescent="0.2">
      <c r="B24" s="17" t="s">
        <v>30</v>
      </c>
      <c r="C24" s="17"/>
      <c r="D24" s="11" t="s">
        <v>14</v>
      </c>
      <c r="E24" s="12"/>
      <c r="F24" s="12"/>
      <c r="G24" s="12"/>
    </row>
    <row r="25" spans="2:7" x14ac:dyDescent="0.2">
      <c r="B25" s="13" t="s">
        <v>31</v>
      </c>
      <c r="C25" s="13"/>
      <c r="D25" s="11" t="s">
        <v>3</v>
      </c>
      <c r="E25" s="12"/>
      <c r="F25" s="12"/>
      <c r="G25" s="12"/>
    </row>
    <row r="26" spans="2:7" x14ac:dyDescent="0.2">
      <c r="B26" s="14" t="s">
        <v>32</v>
      </c>
      <c r="C26" s="14"/>
      <c r="D26" s="15"/>
      <c r="E26" s="16"/>
      <c r="F26" s="16"/>
      <c r="G26" s="16"/>
    </row>
    <row r="27" spans="2:7" ht="28.5" x14ac:dyDescent="0.2">
      <c r="B27" s="13" t="s">
        <v>33</v>
      </c>
      <c r="C27" s="13"/>
      <c r="D27" s="11" t="s">
        <v>14</v>
      </c>
      <c r="E27" s="12"/>
      <c r="F27" s="12"/>
      <c r="G27" s="12"/>
    </row>
    <row r="28" spans="2:7" x14ac:dyDescent="0.2">
      <c r="B28" s="13" t="s">
        <v>34</v>
      </c>
      <c r="C28" s="13"/>
      <c r="D28" s="11" t="s">
        <v>3</v>
      </c>
      <c r="E28" s="12"/>
      <c r="F28" s="12"/>
      <c r="G28" s="12"/>
    </row>
    <row r="29" spans="2:7" ht="28.5" x14ac:dyDescent="0.2">
      <c r="B29" s="13" t="s">
        <v>35</v>
      </c>
      <c r="C29" s="13"/>
      <c r="D29" s="11" t="s">
        <v>14</v>
      </c>
      <c r="E29" s="12"/>
      <c r="F29" s="12"/>
      <c r="G29" s="12"/>
    </row>
    <row r="30" spans="2:7" ht="28.5" x14ac:dyDescent="0.2">
      <c r="B30" s="13" t="s">
        <v>36</v>
      </c>
      <c r="C30" s="13"/>
      <c r="D30" s="11" t="s">
        <v>3</v>
      </c>
      <c r="E30" s="12"/>
      <c r="F30" s="12"/>
      <c r="G30" s="12"/>
    </row>
    <row r="31" spans="2:7" x14ac:dyDescent="0.2">
      <c r="B31" s="17" t="s">
        <v>37</v>
      </c>
      <c r="C31" s="17"/>
      <c r="D31" s="11" t="s">
        <v>14</v>
      </c>
      <c r="E31" s="12"/>
      <c r="F31" s="12"/>
      <c r="G31" s="12"/>
    </row>
    <row r="32" spans="2:7" x14ac:dyDescent="0.2">
      <c r="B32" s="17" t="s">
        <v>38</v>
      </c>
      <c r="C32" s="17"/>
      <c r="D32" s="11" t="s">
        <v>2</v>
      </c>
      <c r="E32" s="12"/>
      <c r="F32" s="12"/>
      <c r="G32" s="12"/>
    </row>
    <row r="33" spans="2:7" x14ac:dyDescent="0.2">
      <c r="B33" s="17" t="s">
        <v>39</v>
      </c>
      <c r="C33" s="17"/>
      <c r="D33" s="11" t="s">
        <v>3</v>
      </c>
      <c r="E33" s="12"/>
      <c r="F33" s="12"/>
      <c r="G33" s="12"/>
    </row>
    <row r="34" spans="2:7" ht="28.5" x14ac:dyDescent="0.2">
      <c r="B34" s="17" t="s">
        <v>40</v>
      </c>
      <c r="C34" s="17"/>
      <c r="D34" s="11" t="s">
        <v>3</v>
      </c>
      <c r="E34" s="12"/>
      <c r="F34" s="12"/>
      <c r="G34" s="12"/>
    </row>
    <row r="35" spans="2:7" ht="28.5" x14ac:dyDescent="0.2">
      <c r="B35" s="17" t="s">
        <v>41</v>
      </c>
      <c r="C35" s="17"/>
      <c r="D35" s="11" t="s">
        <v>3</v>
      </c>
      <c r="E35" s="12"/>
      <c r="F35" s="12"/>
      <c r="G35" s="12"/>
    </row>
    <row r="36" spans="2:7" x14ac:dyDescent="0.2">
      <c r="B36" s="14" t="s">
        <v>42</v>
      </c>
      <c r="C36" s="14"/>
      <c r="D36" s="15"/>
      <c r="E36" s="16"/>
      <c r="F36" s="16"/>
      <c r="G36" s="16"/>
    </row>
    <row r="37" spans="2:7" ht="42.75" x14ac:dyDescent="0.2">
      <c r="B37" s="17" t="s">
        <v>43</v>
      </c>
      <c r="C37" s="17"/>
      <c r="D37" s="11" t="s">
        <v>2</v>
      </c>
      <c r="E37" s="18"/>
      <c r="F37" s="12"/>
      <c r="G37" s="12"/>
    </row>
    <row r="38" spans="2:7" ht="28.5" x14ac:dyDescent="0.2">
      <c r="B38" s="17" t="s">
        <v>44</v>
      </c>
      <c r="C38" s="17"/>
      <c r="D38" s="11" t="s">
        <v>2</v>
      </c>
      <c r="E38" s="18"/>
      <c r="F38" s="12"/>
      <c r="G38" s="12"/>
    </row>
    <row r="39" spans="2:7" ht="28.5" x14ac:dyDescent="0.2">
      <c r="B39" s="17" t="s">
        <v>45</v>
      </c>
      <c r="C39" s="17"/>
      <c r="D39" s="11" t="s">
        <v>14</v>
      </c>
      <c r="E39" s="12"/>
      <c r="F39" s="12"/>
      <c r="G39" s="12"/>
    </row>
    <row r="40" spans="2:7" ht="42.75" x14ac:dyDescent="0.2">
      <c r="B40" s="17" t="s">
        <v>46</v>
      </c>
      <c r="C40" s="17"/>
      <c r="D40" s="11" t="s">
        <v>3</v>
      </c>
      <c r="E40" s="12"/>
      <c r="F40" s="12"/>
      <c r="G40" s="12"/>
    </row>
    <row r="41" spans="2:7" ht="28.5" x14ac:dyDescent="0.2">
      <c r="B41" s="13" t="s">
        <v>47</v>
      </c>
      <c r="C41" s="13"/>
      <c r="D41" s="11" t="s">
        <v>14</v>
      </c>
      <c r="E41" s="12"/>
      <c r="F41" s="12"/>
      <c r="G41" s="12"/>
    </row>
    <row r="42" spans="2:7" ht="28.5" x14ac:dyDescent="0.2">
      <c r="B42" s="13" t="s">
        <v>48</v>
      </c>
      <c r="C42" s="13"/>
      <c r="D42" s="11" t="s">
        <v>3</v>
      </c>
      <c r="E42" s="12"/>
      <c r="F42" s="12"/>
      <c r="G42" s="12"/>
    </row>
    <row r="43" spans="2:7" ht="28.5" x14ac:dyDescent="0.2">
      <c r="B43" s="13" t="s">
        <v>49</v>
      </c>
      <c r="C43" s="13"/>
      <c r="D43" s="11" t="s">
        <v>2</v>
      </c>
      <c r="E43" s="12"/>
      <c r="F43" s="12"/>
      <c r="G43" s="12"/>
    </row>
    <row r="44" spans="2:7" x14ac:dyDescent="0.2">
      <c r="B44" s="14" t="s">
        <v>50</v>
      </c>
      <c r="C44" s="14"/>
      <c r="D44" s="15"/>
      <c r="E44" s="16"/>
      <c r="F44" s="16"/>
      <c r="G44" s="16"/>
    </row>
    <row r="45" spans="2:7" ht="42.75" x14ac:dyDescent="0.2">
      <c r="B45" s="17" t="s">
        <v>51</v>
      </c>
      <c r="C45" s="17"/>
      <c r="D45" s="11" t="s">
        <v>2</v>
      </c>
      <c r="E45" s="12"/>
      <c r="F45" s="12"/>
      <c r="G45" s="12"/>
    </row>
    <row r="46" spans="2:7" ht="28.5" x14ac:dyDescent="0.2">
      <c r="B46" s="13" t="s">
        <v>52</v>
      </c>
      <c r="C46" s="13"/>
      <c r="D46" s="11" t="s">
        <v>2</v>
      </c>
      <c r="E46" s="12"/>
      <c r="F46" s="12"/>
      <c r="G46" s="12"/>
    </row>
    <row r="47" spans="2:7" x14ac:dyDescent="0.2">
      <c r="B47" s="13" t="s">
        <v>53</v>
      </c>
      <c r="C47" s="13"/>
      <c r="D47" s="11" t="s">
        <v>14</v>
      </c>
      <c r="E47" s="12"/>
      <c r="F47" s="12"/>
      <c r="G47" s="12"/>
    </row>
    <row r="48" spans="2:7" ht="28.5" x14ac:dyDescent="0.2">
      <c r="B48" s="13" t="s">
        <v>54</v>
      </c>
      <c r="C48" s="13"/>
      <c r="D48" s="11" t="s">
        <v>3</v>
      </c>
      <c r="E48" s="12"/>
      <c r="F48" s="12"/>
      <c r="G48" s="12"/>
    </row>
    <row r="49" spans="2:7" x14ac:dyDescent="0.2">
      <c r="B49" s="14" t="s">
        <v>55</v>
      </c>
      <c r="C49" s="14"/>
      <c r="D49" s="15"/>
      <c r="E49" s="16"/>
      <c r="F49" s="16"/>
      <c r="G49" s="16"/>
    </row>
    <row r="50" spans="2:7" ht="28.5" x14ac:dyDescent="0.2">
      <c r="B50" s="17" t="s">
        <v>56</v>
      </c>
      <c r="C50" s="17"/>
      <c r="D50" s="11" t="s">
        <v>14</v>
      </c>
      <c r="E50" s="12"/>
      <c r="F50" s="12"/>
      <c r="G50" s="12"/>
    </row>
    <row r="51" spans="2:7" ht="42.75" x14ac:dyDescent="0.2">
      <c r="B51" s="17" t="s">
        <v>57</v>
      </c>
      <c r="C51" s="17"/>
      <c r="D51" s="11" t="s">
        <v>3</v>
      </c>
      <c r="E51" s="12"/>
      <c r="F51" s="12"/>
      <c r="G51" s="12"/>
    </row>
    <row r="52" spans="2:7" ht="41.25" x14ac:dyDescent="0.2">
      <c r="B52" s="17" t="s">
        <v>58</v>
      </c>
      <c r="C52" s="17"/>
      <c r="D52" s="11" t="s">
        <v>2</v>
      </c>
      <c r="E52" s="12"/>
      <c r="F52" s="12"/>
      <c r="G52" s="12"/>
    </row>
    <row r="53" spans="2:7" ht="28.5" x14ac:dyDescent="0.2">
      <c r="B53" s="17" t="s">
        <v>59</v>
      </c>
      <c r="C53" s="17"/>
      <c r="D53" s="11" t="s">
        <v>14</v>
      </c>
      <c r="E53" s="12"/>
      <c r="F53" s="12"/>
      <c r="G53" s="12"/>
    </row>
  </sheetData>
  <mergeCells count="4">
    <mergeCell ref="B2:G2"/>
    <mergeCell ref="B4:B5"/>
    <mergeCell ref="D4:D5"/>
    <mergeCell ref="E4:G4"/>
  </mergeCells>
  <printOptions gridLinesSet="0"/>
  <pageMargins left="0.7" right="0.7" top="0.75" bottom="0.75"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36" sqref="B36"/>
    </sheetView>
  </sheetViews>
  <sheetFormatPr baseColWidth="10" defaultRowHeight="14.25" x14ac:dyDescent="0.2"/>
  <cols>
    <col min="1" max="1" width="25.625" customWidth="1"/>
  </cols>
  <sheetData>
    <row r="1" spans="1:1" x14ac:dyDescent="0.2">
      <c r="A1" t="s">
        <v>62</v>
      </c>
    </row>
    <row r="2" spans="1:1" x14ac:dyDescent="0.2">
      <c r="A2" s="21" t="s">
        <v>2</v>
      </c>
    </row>
    <row r="3" spans="1:1" x14ac:dyDescent="0.2">
      <c r="A3" s="21" t="s">
        <v>3</v>
      </c>
    </row>
    <row r="4" spans="1:1" x14ac:dyDescent="0.2">
      <c r="A4"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vt:i4>
      </vt:variant>
    </vt:vector>
  </HeadingPairs>
  <TitlesOfParts>
    <vt:vector size="13" baseType="lpstr">
      <vt:lpstr>AUDIT CROISE - Lisez-moi</vt:lpstr>
      <vt:lpstr>Informations générales</vt:lpstr>
      <vt:lpstr>Politique et gouvernance</vt:lpstr>
      <vt:lpstr>Mise en oeuvre</vt:lpstr>
      <vt:lpstr>Résultats</vt:lpstr>
      <vt:lpstr>Plan d'actions</vt:lpstr>
      <vt:lpstr>Analyse macro risques essentiel</vt:lpstr>
      <vt:lpstr>Liste déroulante</vt:lpstr>
      <vt:lpstr>'AUDIT CROISE - Lisez-moi'!Zone_d_impression</vt:lpstr>
      <vt:lpstr>'Informations générales'!Zone_d_impression</vt:lpstr>
      <vt:lpstr>'Mise en oeuvre'!Zone_d_impression</vt:lpstr>
      <vt:lpstr>'Plan d''actions'!Zone_d_impression</vt:lpstr>
      <vt:lpstr>'Politique et gouvernance'!Zone_d_impression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dc:creator>
  <cp:lastModifiedBy>TEXIER Lauriane</cp:lastModifiedBy>
  <cp:revision>1</cp:revision>
  <cp:lastPrinted>2023-01-24T11:07:09Z</cp:lastPrinted>
  <dcterms:created xsi:type="dcterms:W3CDTF">2022-01-18T15:24:56Z</dcterms:created>
  <dcterms:modified xsi:type="dcterms:W3CDTF">2023-01-31T09:10:07Z</dcterms:modified>
</cp:coreProperties>
</file>