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60" yWindow="75" windowWidth="13440" windowHeight="12135" tabRatio="633"/>
  </bookViews>
  <sheets>
    <sheet name="1 - Lisez Moi " sheetId="37" r:id="rId1"/>
    <sheet name="2 - TOUR 1" sheetId="11" r:id="rId2"/>
    <sheet name="SYNTHESE T1" sheetId="40" r:id="rId3"/>
    <sheet name="SYNTHESE TABLEAUX" sheetId="42" r:id="rId4"/>
    <sheet name="Feuil1" sheetId="38" state="hidden" r:id="rId5"/>
    <sheet name="16 - Intitulés" sheetId="8" r:id="rId6"/>
  </sheets>
  <externalReferences>
    <externalReference r:id="rId7"/>
  </externalReferences>
  <definedNames>
    <definedName name="_xlnm._FilterDatabase" localSheetId="1" hidden="1">'2 - TOUR 1'!$A$9:$AR$39</definedName>
    <definedName name="ADMIN" localSheetId="3">[1]Feuil1!$I$3:$I$5</definedName>
    <definedName name="ADMIN">Feuil1!$I$3:$I$5</definedName>
    <definedName name="DIAG">Feuil1!$E$4:$E$10</definedName>
    <definedName name="_xlnm.Print_Titles" localSheetId="1">'2 - TOUR 1'!$1:$9</definedName>
    <definedName name="MEDI" localSheetId="3">[1]Feuil1!$G$4:$G$36</definedName>
    <definedName name="MEDI">Feuil1!$G$4:$G$36</definedName>
    <definedName name="ON" localSheetId="3">[1]Feuil1!$C$4:$C$5</definedName>
    <definedName name="ON">Feuil1!$C$4:$C$5</definedName>
    <definedName name="ONN">Feuil1!$D$4:$D$6</definedName>
    <definedName name="Sexe" localSheetId="3">[1]Feuil1!$B$4:$B$5</definedName>
    <definedName name="Sexe">Feuil1!$B$4:$B$5</definedName>
    <definedName name="T1C1" localSheetId="1">'2 - TOUR 1'!$N:$N</definedName>
    <definedName name="T1C1">#REF!</definedName>
    <definedName name="T1C10" localSheetId="1">'2 - TOUR 1'!$AR:$AR</definedName>
    <definedName name="T1C10">#REF!</definedName>
    <definedName name="T1C11" localSheetId="1">'2 - TOUR 1'!$AS$10:$AS$39</definedName>
    <definedName name="T1C11">#REF!</definedName>
    <definedName name="T1C12" localSheetId="1">'2 - TOUR 1'!$AT$10:$AT$39</definedName>
    <definedName name="T1C12">#REF!</definedName>
    <definedName name="T1C13" localSheetId="1">'2 - TOUR 1'!$AU$10:$AU$39</definedName>
    <definedName name="T1C13">#REF!</definedName>
    <definedName name="T1C14" localSheetId="1">'2 - TOUR 1'!$AV$10:$AV$39</definedName>
    <definedName name="T1C14">#REF!</definedName>
    <definedName name="T1C15" localSheetId="1">'2 - TOUR 1'!#REF!</definedName>
    <definedName name="T1C16" localSheetId="1">'2 - TOUR 1'!#REF!</definedName>
    <definedName name="T1C17" localSheetId="1">'2 - TOUR 1'!#REF!</definedName>
    <definedName name="T1C18" localSheetId="1">'2 - TOUR 1'!#REF!</definedName>
    <definedName name="T1C19" localSheetId="1">'2 - TOUR 1'!#REF!</definedName>
    <definedName name="T1C2" localSheetId="1">'2 - TOUR 1'!$O:$O</definedName>
    <definedName name="T1C2">#REF!</definedName>
    <definedName name="T1C20" localSheetId="1">'2 - TOUR 1'!#REF!</definedName>
    <definedName name="T1C21" localSheetId="1">'2 - TOUR 1'!#REF!</definedName>
    <definedName name="T1C22" localSheetId="1">'2 - TOUR 1'!#REF!</definedName>
    <definedName name="T1C23" localSheetId="1">'2 - TOUR 1'!#REF!</definedName>
    <definedName name="T1C24" localSheetId="1">'2 - TOUR 1'!#REF!</definedName>
    <definedName name="T1C25" localSheetId="1">'2 - TOUR 1'!#REF!</definedName>
    <definedName name="T1C26" localSheetId="1">'2 - TOUR 1'!#REF!</definedName>
    <definedName name="T1C27" localSheetId="1">'2 - TOUR 1'!#REF!</definedName>
    <definedName name="T1C28" localSheetId="1">'2 - TOUR 1'!#REF!</definedName>
    <definedName name="T1C29" localSheetId="1">'2 - TOUR 1'!#REF!</definedName>
    <definedName name="T1C3" localSheetId="1">'2 - TOUR 1'!$P:$P</definedName>
    <definedName name="T1C3">#REF!</definedName>
    <definedName name="T1C30" localSheetId="1">'2 - TOUR 1'!#REF!</definedName>
    <definedName name="T1C31" localSheetId="1">'2 - TOUR 1'!#REF!</definedName>
    <definedName name="T1C32" localSheetId="1">'2 - TOUR 1'!#REF!</definedName>
    <definedName name="T1C33" localSheetId="1">'2 - TOUR 1'!#REF!</definedName>
    <definedName name="T1C34" localSheetId="1">'2 - TOUR 1'!#REF!</definedName>
    <definedName name="T1C35" localSheetId="1">'2 - TOUR 1'!#REF!</definedName>
    <definedName name="T1C36" localSheetId="1">'2 - TOUR 1'!#REF!</definedName>
    <definedName name="T1C37" localSheetId="1">'2 - TOUR 1'!#REF!</definedName>
    <definedName name="T1C38" localSheetId="1">'2 - TOUR 1'!#REF!</definedName>
    <definedName name="T1C39" localSheetId="1">'2 - TOUR 1'!#REF!</definedName>
    <definedName name="T1C4" localSheetId="1">'2 - TOUR 1'!$Q:$Q</definedName>
    <definedName name="T1C4">#REF!</definedName>
    <definedName name="T1C40" localSheetId="1">'2 - TOUR 1'!#REF!</definedName>
    <definedName name="T1C41" localSheetId="1">'2 - TOUR 1'!#REF!</definedName>
    <definedName name="T1C42" localSheetId="1">'2 - TOUR 1'!#REF!</definedName>
    <definedName name="T1C43" localSheetId="1">'2 - TOUR 1'!#REF!</definedName>
    <definedName name="T1C44" localSheetId="1">'2 - TOUR 1'!#REF!</definedName>
    <definedName name="T1C45" localSheetId="1">'2 - TOUR 1'!#REF!</definedName>
    <definedName name="T1C46" localSheetId="1">'2 - TOUR 1'!#REF!</definedName>
    <definedName name="T1C47" localSheetId="1">'2 - TOUR 1'!#REF!</definedName>
    <definedName name="T1C48" localSheetId="1">'2 - TOUR 1'!#REF!</definedName>
    <definedName name="T1C49" localSheetId="1">'2 - TOUR 1'!#REF!</definedName>
    <definedName name="T1C5" localSheetId="1">'2 - TOUR 1'!$R:$R</definedName>
    <definedName name="T1C5">#REF!</definedName>
    <definedName name="T1C50" localSheetId="1">'2 - TOUR 1'!#REF!</definedName>
    <definedName name="T1C51" localSheetId="1">'2 - TOUR 1'!#REF!</definedName>
    <definedName name="T1C52" localSheetId="1">'2 - TOUR 1'!#REF!</definedName>
    <definedName name="T1C53" localSheetId="1">'2 - TOUR 1'!#REF!</definedName>
    <definedName name="T1C54" localSheetId="1">'2 - TOUR 1'!#REF!</definedName>
    <definedName name="T1C55" localSheetId="1">'2 - TOUR 1'!#REF!</definedName>
    <definedName name="T1C56" localSheetId="1">'2 - TOUR 1'!#REF!</definedName>
    <definedName name="T1C57" localSheetId="1">'2 - TOUR 1'!#REF!</definedName>
    <definedName name="T1C58" localSheetId="1">'2 - TOUR 1'!#REF!</definedName>
    <definedName name="T1C59" localSheetId="1">'2 - TOUR 1'!#REF!</definedName>
    <definedName name="T1C6" localSheetId="1">'2 - TOUR 1'!$S:$S</definedName>
    <definedName name="T1C6">#REF!</definedName>
    <definedName name="T1C60" localSheetId="1">'2 - TOUR 1'!#REF!</definedName>
    <definedName name="T1C61" localSheetId="1">'2 - TOUR 1'!#REF!</definedName>
    <definedName name="T1C62" localSheetId="1">'2 - TOUR 1'!#REF!</definedName>
    <definedName name="T1C63" localSheetId="1">'2 - TOUR 1'!#REF!</definedName>
    <definedName name="T1C64" localSheetId="1">'2 - TOUR 1'!#REF!</definedName>
    <definedName name="T1C65" localSheetId="1">'2 - TOUR 1'!#REF!</definedName>
    <definedName name="T1C66" localSheetId="1">'2 - TOUR 1'!#REF!</definedName>
    <definedName name="T1C67" localSheetId="1">'2 - TOUR 1'!#REF!</definedName>
    <definedName name="T1C68" localSheetId="1">'2 - TOUR 1'!#REF!</definedName>
    <definedName name="T1C69" localSheetId="1">'2 - TOUR 1'!#REF!</definedName>
    <definedName name="T1C7" localSheetId="1">'2 - TOUR 1'!$T:$T</definedName>
    <definedName name="T1C7">#REF!</definedName>
    <definedName name="T1C70" localSheetId="1">'2 - TOUR 1'!#REF!</definedName>
    <definedName name="T1C71" localSheetId="1">'2 - TOUR 1'!#REF!</definedName>
    <definedName name="T1C72" localSheetId="1">'2 - TOUR 1'!#REF!</definedName>
    <definedName name="T1C8" localSheetId="1">'2 - TOUR 1'!$U:$U</definedName>
    <definedName name="T1C8">#REF!</definedName>
    <definedName name="T1C9" localSheetId="1">'2 - TOUR 1'!$X:$X</definedName>
    <definedName name="T1C9">#REF!</definedName>
    <definedName name="T2C1">#REF!</definedName>
    <definedName name="T2C10">#REF!</definedName>
    <definedName name="T2C11">#REF!</definedName>
    <definedName name="T2C12">#REF!</definedName>
    <definedName name="T2C13">#REF!</definedName>
    <definedName name="T2C14">#REF!</definedName>
    <definedName name="T2C15">#REF!</definedName>
    <definedName name="T2C16">#REF!</definedName>
    <definedName name="T2C17">#REF!</definedName>
    <definedName name="T2C18">#REF!</definedName>
    <definedName name="T2C19">#REF!</definedName>
    <definedName name="T2C2">#REF!</definedName>
    <definedName name="T2C20">#REF!</definedName>
    <definedName name="T2C21">#REF!</definedName>
    <definedName name="T2C22">#REF!</definedName>
    <definedName name="T2C23">#REF!</definedName>
    <definedName name="T2C24">#REF!</definedName>
    <definedName name="T2C25">#REF!</definedName>
    <definedName name="T2C26">#REF!</definedName>
    <definedName name="T2C27">#REF!</definedName>
    <definedName name="T2C28">#REF!</definedName>
    <definedName name="T2C29">#REF!</definedName>
    <definedName name="T2C3">#REF!</definedName>
    <definedName name="T2C30">#REF!</definedName>
    <definedName name="T2C31">#REF!</definedName>
    <definedName name="T2C32">#REF!</definedName>
    <definedName name="T2C33">#REF!</definedName>
    <definedName name="T2C34">#REF!</definedName>
    <definedName name="T2C35">#REF!</definedName>
    <definedName name="T2C36">#REF!</definedName>
    <definedName name="T2C37">#REF!</definedName>
    <definedName name="T2C38">#REF!</definedName>
    <definedName name="T2C39">#REF!</definedName>
    <definedName name="T2C4">#REF!</definedName>
    <definedName name="T2C40">#REF!</definedName>
    <definedName name="T2C41">#REF!</definedName>
    <definedName name="T2C42">#REF!</definedName>
    <definedName name="T2C43">#REF!</definedName>
    <definedName name="T2C44">#REF!</definedName>
    <definedName name="T2C45">#REF!</definedName>
    <definedName name="T2C46">#REF!</definedName>
    <definedName name="T2C47">#REF!</definedName>
    <definedName name="T2C48">#REF!</definedName>
    <definedName name="T2C49">#REF!</definedName>
    <definedName name="T2C5">#REF!</definedName>
    <definedName name="T2C50">#REF!</definedName>
    <definedName name="T2C51">#REF!</definedName>
    <definedName name="T2C52">#REF!</definedName>
    <definedName name="T2C53">#REF!</definedName>
    <definedName name="T2C54">#REF!</definedName>
    <definedName name="T2C55">#REF!</definedName>
    <definedName name="T2C56">#REF!</definedName>
    <definedName name="T2C57">#REF!</definedName>
    <definedName name="T2C58">#REF!</definedName>
    <definedName name="T2C59">#REF!</definedName>
    <definedName name="T2C6">#REF!</definedName>
    <definedName name="T2C60">#REF!</definedName>
    <definedName name="T2C61">#REF!</definedName>
    <definedName name="T2C62">#REF!</definedName>
    <definedName name="T2C63">#REF!</definedName>
    <definedName name="T2C64">#REF!</definedName>
    <definedName name="T2C65">#REF!</definedName>
    <definedName name="T2C66">#REF!</definedName>
    <definedName name="T2C67">#REF!</definedName>
    <definedName name="T2C68">#REF!</definedName>
    <definedName name="T2C69">#REF!</definedName>
    <definedName name="T2C7">#REF!</definedName>
    <definedName name="T2C70">#REF!</definedName>
    <definedName name="T2C71">#REF!</definedName>
    <definedName name="T2C72">#REF!</definedName>
    <definedName name="T2C8">#REF!</definedName>
    <definedName name="T2C9">#REF!</definedName>
    <definedName name="_xlnm.Print_Area" localSheetId="0">'1 - Lisez Moi '!$A$3:$J$13</definedName>
    <definedName name="_xlnm.Print_Area" localSheetId="5">'16 - Intitulés'!$A$1:$G$42</definedName>
    <definedName name="_xlnm.Print_Area" localSheetId="1">'2 - TOUR 1'!$A$1:$AW$39</definedName>
  </definedNames>
  <calcPr calcId="145621"/>
  <pivotCaches>
    <pivotCache cacheId="0" r:id="rId8"/>
  </pivotCaches>
</workbook>
</file>

<file path=xl/calcChain.xml><?xml version="1.0" encoding="utf-8"?>
<calcChain xmlns="http://schemas.openxmlformats.org/spreadsheetml/2006/main">
  <c r="Y55" i="40" l="1"/>
  <c r="Y56" i="40"/>
  <c r="Y57" i="40"/>
  <c r="Y58" i="40"/>
  <c r="Y59" i="40"/>
  <c r="Y60" i="40"/>
  <c r="Y61" i="40"/>
  <c r="Z61" i="40" s="1"/>
  <c r="Y62" i="40"/>
  <c r="Y54" i="40"/>
  <c r="Z54" i="40" s="1"/>
  <c r="Y39" i="40"/>
  <c r="Y40" i="40"/>
  <c r="Y41" i="40"/>
  <c r="Y42" i="40"/>
  <c r="Y43" i="40"/>
  <c r="Y44" i="40"/>
  <c r="Y45" i="40"/>
  <c r="Y46" i="40"/>
  <c r="Z46" i="40" s="1"/>
  <c r="Y38" i="40"/>
  <c r="Z38" i="40" s="1"/>
  <c r="Y23" i="40"/>
  <c r="Y24" i="40"/>
  <c r="Y25" i="40"/>
  <c r="Y26" i="40"/>
  <c r="Y27" i="40"/>
  <c r="Y28" i="40"/>
  <c r="Y29" i="40"/>
  <c r="Y30" i="40"/>
  <c r="Z30" i="40" s="1"/>
  <c r="Y22" i="40"/>
  <c r="Z22" i="40" s="1"/>
  <c r="Y7" i="40"/>
  <c r="Y8" i="40"/>
  <c r="Y9" i="40"/>
  <c r="Y10" i="40"/>
  <c r="Y11" i="40"/>
  <c r="Y12" i="40"/>
  <c r="Z12" i="40" s="1"/>
  <c r="Y13" i="40"/>
  <c r="Z13" i="40" s="1"/>
  <c r="Y14" i="40"/>
  <c r="Z14" i="40" s="1"/>
  <c r="Z7" i="40"/>
  <c r="Y6" i="40"/>
  <c r="Z6" i="40" s="1"/>
  <c r="C43" i="40"/>
  <c r="C42" i="40"/>
  <c r="C41" i="40"/>
  <c r="C40" i="40"/>
  <c r="C39" i="40"/>
  <c r="C38" i="40"/>
  <c r="C37" i="40"/>
  <c r="C36" i="40"/>
  <c r="C35" i="40"/>
  <c r="C34" i="40"/>
  <c r="Z62" i="40"/>
  <c r="Z55" i="40"/>
  <c r="Z56" i="40"/>
  <c r="Z57" i="40"/>
  <c r="Z58" i="40"/>
  <c r="Z59" i="40"/>
  <c r="Z60" i="40"/>
  <c r="Z39" i="40"/>
  <c r="Z40" i="40"/>
  <c r="Z41" i="40"/>
  <c r="Z42" i="40"/>
  <c r="Z43" i="40"/>
  <c r="Z44" i="40"/>
  <c r="Z45" i="40"/>
  <c r="Z23" i="40"/>
  <c r="Z24" i="40"/>
  <c r="Z25" i="40"/>
  <c r="Z26" i="40"/>
  <c r="Z27" i="40"/>
  <c r="Z28" i="40"/>
  <c r="Z29" i="40"/>
  <c r="Z11" i="40"/>
  <c r="Z10" i="40"/>
  <c r="Z9" i="40"/>
  <c r="Z8" i="40"/>
  <c r="O43" i="40"/>
  <c r="O40" i="40"/>
  <c r="O36" i="40"/>
  <c r="O7" i="40"/>
  <c r="P7" i="40" s="1"/>
  <c r="O8" i="40"/>
  <c r="O9" i="40"/>
  <c r="O10" i="40"/>
  <c r="O11" i="40"/>
  <c r="O12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7" i="40"/>
  <c r="O38" i="40"/>
  <c r="O6" i="40"/>
  <c r="P6" i="40" s="1"/>
  <c r="O3" i="40"/>
  <c r="J3" i="40"/>
  <c r="K3" i="40" s="1"/>
  <c r="J4" i="40"/>
  <c r="K4" i="40" l="1"/>
  <c r="E15" i="40"/>
  <c r="E13" i="40"/>
  <c r="E14" i="40"/>
  <c r="E12" i="40"/>
  <c r="E10" i="40"/>
  <c r="E11" i="40"/>
  <c r="O45" i="40"/>
  <c r="O44" i="40"/>
  <c r="P8" i="40" l="1"/>
  <c r="P9" i="40"/>
  <c r="P10" i="40"/>
  <c r="P11" i="40"/>
  <c r="P12" i="40"/>
  <c r="P13" i="40"/>
  <c r="P14" i="40"/>
  <c r="P15" i="40"/>
  <c r="P16" i="40"/>
  <c r="P17" i="40"/>
  <c r="P18" i="40"/>
  <c r="P19" i="40"/>
  <c r="P20" i="40"/>
  <c r="P21" i="40"/>
  <c r="P22" i="40"/>
  <c r="P23" i="40"/>
  <c r="P24" i="40"/>
  <c r="P25" i="40"/>
  <c r="P26" i="40"/>
  <c r="P27" i="40"/>
  <c r="P28" i="40"/>
  <c r="P29" i="40"/>
  <c r="P30" i="40"/>
  <c r="P31" i="40"/>
  <c r="P32" i="40"/>
  <c r="P33" i="40"/>
  <c r="P34" i="40"/>
  <c r="P35" i="40"/>
  <c r="P36" i="40"/>
  <c r="P37" i="40"/>
  <c r="P38" i="40"/>
  <c r="P3" i="40"/>
  <c r="P43" i="40"/>
  <c r="P45" i="40"/>
  <c r="P44" i="40"/>
  <c r="Y51" i="40" l="1"/>
  <c r="Y35" i="40"/>
  <c r="Y19" i="40"/>
  <c r="Y3" i="40"/>
  <c r="T3" i="40"/>
  <c r="T6" i="40" l="1"/>
  <c r="U6" i="40" s="1"/>
  <c r="T5" i="40"/>
  <c r="U5" i="40" s="1"/>
  <c r="D43" i="40"/>
  <c r="C5" i="40" l="1"/>
  <c r="D30" i="40" l="1"/>
  <c r="D29" i="40"/>
  <c r="D28" i="40"/>
  <c r="D24" i="40"/>
  <c r="D23" i="40"/>
  <c r="D22" i="40"/>
  <c r="D21" i="40"/>
  <c r="D20" i="40"/>
  <c r="C30" i="40"/>
  <c r="C29" i="40"/>
  <c r="C28" i="40"/>
  <c r="C24" i="40"/>
  <c r="C23" i="40"/>
  <c r="C22" i="40"/>
  <c r="C21" i="40"/>
  <c r="C20" i="40"/>
  <c r="C19" i="40"/>
  <c r="D19" i="40"/>
  <c r="D15" i="40"/>
  <c r="D14" i="40"/>
  <c r="D13" i="40"/>
  <c r="D12" i="40"/>
  <c r="C10" i="40"/>
  <c r="D11" i="40"/>
  <c r="C15" i="40"/>
  <c r="C14" i="40"/>
  <c r="C13" i="40"/>
  <c r="C12" i="40"/>
  <c r="D10" i="40"/>
  <c r="C11" i="40"/>
  <c r="F30" i="40"/>
  <c r="E29" i="40"/>
  <c r="F28" i="40"/>
  <c r="E30" i="40"/>
  <c r="F29" i="40"/>
  <c r="E28" i="40"/>
  <c r="F24" i="40"/>
  <c r="E23" i="40"/>
  <c r="E22" i="40"/>
  <c r="E21" i="40"/>
  <c r="E20" i="40"/>
  <c r="E19" i="40"/>
  <c r="E24" i="40"/>
  <c r="F23" i="40"/>
  <c r="F22" i="40"/>
  <c r="F21" i="40"/>
  <c r="F20" i="40"/>
  <c r="F19" i="40"/>
  <c r="T48" i="40"/>
  <c r="T47" i="40"/>
  <c r="T46" i="40"/>
  <c r="T43" i="40"/>
  <c r="T4" i="40"/>
  <c r="U4" i="40" s="1"/>
  <c r="J8" i="40"/>
  <c r="K8" i="40" s="1"/>
  <c r="U47" i="40" l="1"/>
  <c r="U46" i="40"/>
  <c r="D35" i="40"/>
  <c r="D36" i="40"/>
  <c r="D37" i="40"/>
  <c r="D38" i="40"/>
  <c r="D39" i="40"/>
  <c r="D40" i="40"/>
  <c r="D41" i="40"/>
  <c r="D42" i="40"/>
  <c r="D34" i="40"/>
  <c r="U3" i="40"/>
  <c r="T9" i="40"/>
  <c r="U9" i="40" s="1"/>
  <c r="T10" i="40"/>
  <c r="U10" i="40" s="1"/>
  <c r="T11" i="40"/>
  <c r="U11" i="40" s="1"/>
  <c r="T12" i="40"/>
  <c r="U12" i="40" s="1"/>
  <c r="T13" i="40"/>
  <c r="U13" i="40" s="1"/>
  <c r="T14" i="40"/>
  <c r="U14" i="40" s="1"/>
  <c r="T15" i="40"/>
  <c r="U15" i="40" s="1"/>
  <c r="T16" i="40"/>
  <c r="U16" i="40" s="1"/>
  <c r="T17" i="40"/>
  <c r="U17" i="40" s="1"/>
  <c r="T18" i="40"/>
  <c r="U18" i="40" s="1"/>
  <c r="T19" i="40"/>
  <c r="U19" i="40" s="1"/>
  <c r="T20" i="40"/>
  <c r="U20" i="40" s="1"/>
  <c r="T21" i="40"/>
  <c r="U21" i="40" s="1"/>
  <c r="T22" i="40"/>
  <c r="U22" i="40" s="1"/>
  <c r="T23" i="40"/>
  <c r="U23" i="40" s="1"/>
  <c r="T24" i="40"/>
  <c r="U24" i="40" s="1"/>
  <c r="T25" i="40"/>
  <c r="U25" i="40" s="1"/>
  <c r="T26" i="40"/>
  <c r="U26" i="40" s="1"/>
  <c r="T27" i="40"/>
  <c r="U27" i="40" s="1"/>
  <c r="T28" i="40"/>
  <c r="U28" i="40" s="1"/>
  <c r="T29" i="40"/>
  <c r="U29" i="40" s="1"/>
  <c r="T30" i="40"/>
  <c r="U30" i="40" s="1"/>
  <c r="T31" i="40"/>
  <c r="U31" i="40" s="1"/>
  <c r="T32" i="40"/>
  <c r="U32" i="40" s="1"/>
  <c r="T33" i="40"/>
  <c r="U33" i="40" s="1"/>
  <c r="T34" i="40"/>
  <c r="U34" i="40" s="1"/>
  <c r="T35" i="40"/>
  <c r="U35" i="40" s="1"/>
  <c r="T36" i="40"/>
  <c r="U36" i="40" s="1"/>
  <c r="T37" i="40"/>
  <c r="U37" i="40" s="1"/>
  <c r="T38" i="40"/>
  <c r="U38" i="40" s="1"/>
  <c r="T39" i="40"/>
  <c r="U39" i="40" s="1"/>
  <c r="T40" i="40"/>
  <c r="U40" i="40" s="1"/>
  <c r="T41" i="40"/>
  <c r="U41" i="40" s="1"/>
  <c r="J11" i="40"/>
  <c r="K11" i="40" s="1"/>
  <c r="J12" i="40"/>
  <c r="K12" i="40" s="1"/>
  <c r="J13" i="40"/>
  <c r="K13" i="40" s="1"/>
  <c r="J14" i="40"/>
  <c r="K14" i="40" s="1"/>
  <c r="J15" i="40"/>
  <c r="K15" i="40" s="1"/>
  <c r="J16" i="40"/>
  <c r="K16" i="40" s="1"/>
  <c r="J17" i="40"/>
  <c r="K17" i="40" s="1"/>
  <c r="J18" i="40"/>
  <c r="K18" i="40" s="1"/>
  <c r="J19" i="40"/>
  <c r="K19" i="40" s="1"/>
  <c r="J20" i="40"/>
  <c r="K20" i="40" s="1"/>
  <c r="J21" i="40"/>
  <c r="K21" i="40" s="1"/>
  <c r="J22" i="40"/>
  <c r="K22" i="40" s="1"/>
  <c r="J23" i="40"/>
  <c r="K23" i="40" s="1"/>
  <c r="J24" i="40"/>
  <c r="K24" i="40" s="1"/>
  <c r="J25" i="40"/>
  <c r="K25" i="40" s="1"/>
  <c r="J26" i="40"/>
  <c r="K26" i="40" s="1"/>
  <c r="J27" i="40"/>
  <c r="K27" i="40" s="1"/>
  <c r="J28" i="40"/>
  <c r="K28" i="40" s="1"/>
  <c r="J29" i="40"/>
  <c r="K29" i="40" s="1"/>
  <c r="J30" i="40"/>
  <c r="K30" i="40" s="1"/>
  <c r="J31" i="40"/>
  <c r="K31" i="40" s="1"/>
  <c r="J32" i="40"/>
  <c r="K32" i="40" s="1"/>
  <c r="J33" i="40"/>
  <c r="K33" i="40" s="1"/>
  <c r="J34" i="40"/>
  <c r="K34" i="40" s="1"/>
  <c r="J35" i="40"/>
  <c r="K35" i="40" s="1"/>
  <c r="J36" i="40"/>
  <c r="K36" i="40" s="1"/>
  <c r="J37" i="40"/>
  <c r="K37" i="40" s="1"/>
  <c r="J38" i="40"/>
  <c r="K38" i="40" s="1"/>
  <c r="J39" i="40"/>
  <c r="K39" i="40" s="1"/>
  <c r="J40" i="40"/>
  <c r="K40" i="40" s="1"/>
  <c r="J41" i="40"/>
  <c r="K41" i="40" s="1"/>
  <c r="J43" i="40"/>
  <c r="K43" i="40" s="1"/>
  <c r="J42" i="40"/>
  <c r="K42" i="40" s="1"/>
  <c r="J50" i="40"/>
  <c r="K50" i="40" s="1"/>
  <c r="J49" i="40"/>
  <c r="K49" i="40" s="1"/>
  <c r="J48" i="40"/>
  <c r="K48" i="40" s="1"/>
  <c r="J45" i="40"/>
  <c r="C6" i="40"/>
  <c r="C4" i="40"/>
  <c r="AY15" i="11"/>
  <c r="AZ15" i="11"/>
  <c r="BA15" i="11"/>
  <c r="BB15" i="11"/>
  <c r="BC15" i="11"/>
  <c r="BD15" i="11"/>
  <c r="BE15" i="11"/>
  <c r="BF15" i="11"/>
  <c r="BG15" i="11"/>
  <c r="BH15" i="11"/>
  <c r="BI15" i="11"/>
  <c r="BJ15" i="11"/>
  <c r="BK15" i="11"/>
  <c r="BL15" i="11"/>
  <c r="BM15" i="11"/>
  <c r="BN15" i="11"/>
  <c r="BO15" i="11"/>
  <c r="BP15" i="11"/>
  <c r="BQ15" i="11"/>
  <c r="BR15" i="11"/>
  <c r="BS15" i="11"/>
  <c r="BT15" i="11"/>
  <c r="BU15" i="11"/>
  <c r="BV15" i="11"/>
  <c r="BW15" i="11"/>
  <c r="BX15" i="11"/>
  <c r="BY15" i="11"/>
  <c r="BZ15" i="11"/>
  <c r="CA15" i="11"/>
  <c r="CB15" i="11"/>
  <c r="CC15" i="11"/>
  <c r="CD15" i="11"/>
  <c r="CE15" i="11"/>
  <c r="AY16" i="11"/>
  <c r="AZ16" i="11"/>
  <c r="BA16" i="11"/>
  <c r="BB16" i="11"/>
  <c r="BC16" i="11"/>
  <c r="BD16" i="11"/>
  <c r="BE16" i="11"/>
  <c r="BF16" i="11"/>
  <c r="BG16" i="11"/>
  <c r="BH16" i="11"/>
  <c r="BI16" i="11"/>
  <c r="BJ16" i="11"/>
  <c r="BK16" i="11"/>
  <c r="BL16" i="11"/>
  <c r="BM16" i="11"/>
  <c r="BN16" i="11"/>
  <c r="BO16" i="11"/>
  <c r="BP16" i="11"/>
  <c r="BQ16" i="11"/>
  <c r="BR16" i="11"/>
  <c r="BS16" i="11"/>
  <c r="BT16" i="11"/>
  <c r="BU16" i="11"/>
  <c r="BV16" i="11"/>
  <c r="BW16" i="11"/>
  <c r="BX16" i="11"/>
  <c r="BY16" i="11"/>
  <c r="BZ16" i="11"/>
  <c r="CA16" i="11"/>
  <c r="CB16" i="11"/>
  <c r="CC16" i="11"/>
  <c r="CD16" i="11"/>
  <c r="CE16" i="11"/>
  <c r="AY17" i="11"/>
  <c r="AZ17" i="11"/>
  <c r="BA17" i="11"/>
  <c r="BB17" i="11"/>
  <c r="BC17" i="11"/>
  <c r="BD17" i="11"/>
  <c r="BE17" i="11"/>
  <c r="BF17" i="11"/>
  <c r="BG17" i="11"/>
  <c r="BH17" i="11"/>
  <c r="BI17" i="11"/>
  <c r="BJ17" i="11"/>
  <c r="BK17" i="11"/>
  <c r="BL17" i="11"/>
  <c r="BM17" i="11"/>
  <c r="BN17" i="11"/>
  <c r="BO17" i="11"/>
  <c r="BP17" i="11"/>
  <c r="BQ17" i="11"/>
  <c r="BR17" i="11"/>
  <c r="BS17" i="11"/>
  <c r="BT17" i="11"/>
  <c r="BU17" i="11"/>
  <c r="BV17" i="11"/>
  <c r="BW17" i="11"/>
  <c r="BX17" i="11"/>
  <c r="BY17" i="11"/>
  <c r="BZ17" i="11"/>
  <c r="CA17" i="11"/>
  <c r="CB17" i="11"/>
  <c r="CC17" i="11"/>
  <c r="CD17" i="11"/>
  <c r="CE17" i="11"/>
  <c r="AY18" i="11"/>
  <c r="AZ18" i="11"/>
  <c r="BA18" i="11"/>
  <c r="BB18" i="11"/>
  <c r="BC18" i="11"/>
  <c r="BD18" i="11"/>
  <c r="BE18" i="11"/>
  <c r="BF18" i="11"/>
  <c r="BG18" i="11"/>
  <c r="BH18" i="11"/>
  <c r="BI18" i="11"/>
  <c r="BJ18" i="11"/>
  <c r="BK18" i="11"/>
  <c r="BL18" i="11"/>
  <c r="BM18" i="11"/>
  <c r="BN18" i="11"/>
  <c r="BO18" i="11"/>
  <c r="BP18" i="11"/>
  <c r="BQ18" i="11"/>
  <c r="BR18" i="11"/>
  <c r="BS18" i="11"/>
  <c r="BT18" i="11"/>
  <c r="BU18" i="11"/>
  <c r="BV18" i="11"/>
  <c r="BW18" i="11"/>
  <c r="BX18" i="11"/>
  <c r="BY18" i="11"/>
  <c r="BZ18" i="11"/>
  <c r="CA18" i="11"/>
  <c r="CB18" i="11"/>
  <c r="CC18" i="11"/>
  <c r="CD18" i="11"/>
  <c r="CE18" i="11"/>
  <c r="AY19" i="11"/>
  <c r="AZ19" i="11"/>
  <c r="BA19" i="11"/>
  <c r="BB19" i="11"/>
  <c r="BC19" i="11"/>
  <c r="BD19" i="11"/>
  <c r="BE19" i="11"/>
  <c r="BF19" i="11"/>
  <c r="BG19" i="11"/>
  <c r="BH19" i="11"/>
  <c r="BI19" i="11"/>
  <c r="BJ19" i="11"/>
  <c r="BK19" i="11"/>
  <c r="BL19" i="11"/>
  <c r="BM19" i="11"/>
  <c r="BN19" i="11"/>
  <c r="BO19" i="11"/>
  <c r="BP19" i="11"/>
  <c r="BQ19" i="11"/>
  <c r="BR19" i="11"/>
  <c r="BS19" i="11"/>
  <c r="BT19" i="11"/>
  <c r="BU19" i="11"/>
  <c r="BV19" i="11"/>
  <c r="BW19" i="11"/>
  <c r="BX19" i="11"/>
  <c r="BY19" i="11"/>
  <c r="BZ19" i="11"/>
  <c r="CA19" i="11"/>
  <c r="CB19" i="11"/>
  <c r="CC19" i="11"/>
  <c r="CD19" i="11"/>
  <c r="CE19" i="11"/>
  <c r="AY20" i="11"/>
  <c r="AZ20" i="11"/>
  <c r="BA20" i="11"/>
  <c r="BB20" i="11"/>
  <c r="BC20" i="11"/>
  <c r="BD20" i="11"/>
  <c r="BE20" i="11"/>
  <c r="BF20" i="11"/>
  <c r="BG20" i="11"/>
  <c r="BH20" i="11"/>
  <c r="BI20" i="11"/>
  <c r="BJ20" i="11"/>
  <c r="BK20" i="11"/>
  <c r="BL20" i="11"/>
  <c r="BM20" i="11"/>
  <c r="BN20" i="11"/>
  <c r="BO20" i="11"/>
  <c r="BP20" i="11"/>
  <c r="BQ20" i="11"/>
  <c r="BR20" i="11"/>
  <c r="BS20" i="11"/>
  <c r="BT20" i="11"/>
  <c r="BU20" i="11"/>
  <c r="BV20" i="11"/>
  <c r="BW20" i="11"/>
  <c r="BX20" i="11"/>
  <c r="BY20" i="11"/>
  <c r="BZ20" i="11"/>
  <c r="CA20" i="11"/>
  <c r="CB20" i="11"/>
  <c r="CC20" i="11"/>
  <c r="CD20" i="11"/>
  <c r="CE20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BT21" i="11"/>
  <c r="BU21" i="11"/>
  <c r="BV21" i="11"/>
  <c r="BW21" i="11"/>
  <c r="BX21" i="11"/>
  <c r="BY21" i="11"/>
  <c r="BZ21" i="11"/>
  <c r="CA21" i="11"/>
  <c r="CB21" i="11"/>
  <c r="CC21" i="11"/>
  <c r="CD21" i="11"/>
  <c r="CE21" i="11"/>
  <c r="AY22" i="11"/>
  <c r="AZ22" i="11"/>
  <c r="BA22" i="11"/>
  <c r="BB22" i="11"/>
  <c r="BC22" i="11"/>
  <c r="BD22" i="11"/>
  <c r="BE22" i="11"/>
  <c r="BF22" i="11"/>
  <c r="BG22" i="11"/>
  <c r="BH22" i="11"/>
  <c r="BI22" i="11"/>
  <c r="BJ22" i="11"/>
  <c r="BK22" i="11"/>
  <c r="BL22" i="11"/>
  <c r="BM22" i="11"/>
  <c r="BN22" i="11"/>
  <c r="BO22" i="11"/>
  <c r="BP22" i="11"/>
  <c r="BQ22" i="11"/>
  <c r="BR22" i="11"/>
  <c r="BS22" i="11"/>
  <c r="BT22" i="11"/>
  <c r="BU22" i="11"/>
  <c r="BV22" i="11"/>
  <c r="BW22" i="11"/>
  <c r="BX22" i="11"/>
  <c r="BY22" i="11"/>
  <c r="BZ22" i="11"/>
  <c r="CA22" i="11"/>
  <c r="CB22" i="11"/>
  <c r="CC22" i="11"/>
  <c r="CD22" i="11"/>
  <c r="CE22" i="11"/>
  <c r="AY23" i="11"/>
  <c r="AZ23" i="11"/>
  <c r="BA23" i="11"/>
  <c r="BB23" i="11"/>
  <c r="BC23" i="11"/>
  <c r="BD23" i="11"/>
  <c r="BE23" i="11"/>
  <c r="BF23" i="11"/>
  <c r="BG23" i="11"/>
  <c r="BH23" i="11"/>
  <c r="BI23" i="11"/>
  <c r="BJ23" i="11"/>
  <c r="BK23" i="11"/>
  <c r="BL23" i="11"/>
  <c r="BM23" i="11"/>
  <c r="BN23" i="11"/>
  <c r="BO23" i="11"/>
  <c r="BP23" i="11"/>
  <c r="BQ23" i="11"/>
  <c r="BR23" i="11"/>
  <c r="BS23" i="11"/>
  <c r="BT23" i="11"/>
  <c r="BU23" i="11"/>
  <c r="BV23" i="11"/>
  <c r="BW23" i="11"/>
  <c r="BX23" i="11"/>
  <c r="BY23" i="11"/>
  <c r="BZ23" i="11"/>
  <c r="CA23" i="11"/>
  <c r="CB23" i="11"/>
  <c r="CC23" i="11"/>
  <c r="CD23" i="11"/>
  <c r="CE23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BP24" i="11"/>
  <c r="BQ24" i="11"/>
  <c r="BR24" i="11"/>
  <c r="BS24" i="11"/>
  <c r="BT24" i="11"/>
  <c r="BU24" i="11"/>
  <c r="BV24" i="11"/>
  <c r="BW24" i="11"/>
  <c r="BX24" i="11"/>
  <c r="BY24" i="11"/>
  <c r="BZ24" i="11"/>
  <c r="CA24" i="11"/>
  <c r="CB24" i="11"/>
  <c r="CC24" i="11"/>
  <c r="CD24" i="11"/>
  <c r="CE24" i="11"/>
  <c r="AY25" i="11"/>
  <c r="AZ25" i="11"/>
  <c r="BA25" i="11"/>
  <c r="BB25" i="11"/>
  <c r="BC25" i="11"/>
  <c r="BD25" i="11"/>
  <c r="BE25" i="11"/>
  <c r="BF25" i="11"/>
  <c r="BG25" i="11"/>
  <c r="BH25" i="11"/>
  <c r="BI25" i="11"/>
  <c r="BJ25" i="11"/>
  <c r="BK25" i="11"/>
  <c r="BL25" i="11"/>
  <c r="BM25" i="11"/>
  <c r="BN25" i="11"/>
  <c r="BO25" i="11"/>
  <c r="BP25" i="11"/>
  <c r="BQ25" i="11"/>
  <c r="BR25" i="11"/>
  <c r="BS25" i="11"/>
  <c r="BT25" i="11"/>
  <c r="BU25" i="11"/>
  <c r="BV25" i="11"/>
  <c r="BW25" i="11"/>
  <c r="BX25" i="11"/>
  <c r="BY25" i="11"/>
  <c r="BZ25" i="11"/>
  <c r="CA25" i="11"/>
  <c r="CB25" i="11"/>
  <c r="CC25" i="11"/>
  <c r="CD25" i="11"/>
  <c r="CE25" i="11"/>
  <c r="AY26" i="11"/>
  <c r="AZ26" i="11"/>
  <c r="BA26" i="11"/>
  <c r="BB26" i="11"/>
  <c r="BC26" i="11"/>
  <c r="BD26" i="11"/>
  <c r="BE26" i="11"/>
  <c r="BF26" i="11"/>
  <c r="BG26" i="11"/>
  <c r="BH26" i="11"/>
  <c r="BI26" i="11"/>
  <c r="BJ26" i="11"/>
  <c r="BK26" i="11"/>
  <c r="BL26" i="11"/>
  <c r="BM26" i="11"/>
  <c r="BN26" i="11"/>
  <c r="BO26" i="11"/>
  <c r="BP26" i="11"/>
  <c r="BQ26" i="11"/>
  <c r="BR26" i="11"/>
  <c r="BS26" i="11"/>
  <c r="BT26" i="11"/>
  <c r="BU26" i="11"/>
  <c r="BV26" i="11"/>
  <c r="BW26" i="11"/>
  <c r="BX26" i="11"/>
  <c r="BY26" i="11"/>
  <c r="BZ26" i="11"/>
  <c r="CA26" i="11"/>
  <c r="CB26" i="11"/>
  <c r="CC26" i="11"/>
  <c r="CD26" i="11"/>
  <c r="CE26" i="11"/>
  <c r="AY27" i="11"/>
  <c r="AZ27" i="11"/>
  <c r="BA27" i="11"/>
  <c r="BB27" i="11"/>
  <c r="BC27" i="11"/>
  <c r="BD27" i="11"/>
  <c r="BE27" i="11"/>
  <c r="BF27" i="11"/>
  <c r="BG27" i="11"/>
  <c r="BH27" i="11"/>
  <c r="BI27" i="11"/>
  <c r="BJ27" i="11"/>
  <c r="BK27" i="11"/>
  <c r="BL27" i="11"/>
  <c r="BM27" i="11"/>
  <c r="BN27" i="11"/>
  <c r="BO27" i="11"/>
  <c r="BP27" i="11"/>
  <c r="BQ27" i="11"/>
  <c r="BR27" i="11"/>
  <c r="BS27" i="11"/>
  <c r="BT27" i="11"/>
  <c r="BU27" i="11"/>
  <c r="BV27" i="11"/>
  <c r="BW27" i="11"/>
  <c r="BX27" i="11"/>
  <c r="BY27" i="11"/>
  <c r="BZ27" i="11"/>
  <c r="CA27" i="11"/>
  <c r="CB27" i="11"/>
  <c r="CC27" i="11"/>
  <c r="CD27" i="11"/>
  <c r="CE27" i="11"/>
  <c r="AY28" i="11"/>
  <c r="AZ28" i="11"/>
  <c r="BA28" i="11"/>
  <c r="BB28" i="11"/>
  <c r="BC28" i="11"/>
  <c r="BD28" i="11"/>
  <c r="BE28" i="11"/>
  <c r="BF28" i="11"/>
  <c r="BG28" i="11"/>
  <c r="BH28" i="11"/>
  <c r="BI28" i="11"/>
  <c r="BJ28" i="11"/>
  <c r="BK28" i="11"/>
  <c r="BL28" i="11"/>
  <c r="BM28" i="11"/>
  <c r="BN28" i="11"/>
  <c r="BO28" i="11"/>
  <c r="BP28" i="11"/>
  <c r="BQ28" i="11"/>
  <c r="BR28" i="11"/>
  <c r="BS28" i="11"/>
  <c r="BT28" i="11"/>
  <c r="BU28" i="11"/>
  <c r="BV28" i="11"/>
  <c r="BW28" i="11"/>
  <c r="BX28" i="11"/>
  <c r="BY28" i="11"/>
  <c r="BZ28" i="11"/>
  <c r="CA28" i="11"/>
  <c r="CB28" i="11"/>
  <c r="CC28" i="11"/>
  <c r="CD28" i="11"/>
  <c r="CE28" i="11"/>
  <c r="AY29" i="11"/>
  <c r="AZ29" i="11"/>
  <c r="BA29" i="11"/>
  <c r="BB29" i="11"/>
  <c r="BC29" i="11"/>
  <c r="BD29" i="11"/>
  <c r="BE29" i="11"/>
  <c r="BF29" i="11"/>
  <c r="BG29" i="11"/>
  <c r="BH29" i="11"/>
  <c r="BI29" i="11"/>
  <c r="BJ29" i="11"/>
  <c r="BK29" i="11"/>
  <c r="BL29" i="11"/>
  <c r="BM29" i="11"/>
  <c r="BN29" i="11"/>
  <c r="BO29" i="11"/>
  <c r="BP29" i="11"/>
  <c r="BQ29" i="11"/>
  <c r="BR29" i="11"/>
  <c r="BS29" i="11"/>
  <c r="BT29" i="11"/>
  <c r="BU29" i="11"/>
  <c r="BV29" i="11"/>
  <c r="BW29" i="11"/>
  <c r="BX29" i="11"/>
  <c r="BY29" i="11"/>
  <c r="BZ29" i="11"/>
  <c r="CA29" i="11"/>
  <c r="CB29" i="11"/>
  <c r="CC29" i="11"/>
  <c r="CD29" i="11"/>
  <c r="CE29" i="11"/>
  <c r="AY30" i="11"/>
  <c r="AZ30" i="11"/>
  <c r="BA30" i="11"/>
  <c r="BB30" i="11"/>
  <c r="BC30" i="11"/>
  <c r="BD30" i="11"/>
  <c r="BE30" i="11"/>
  <c r="BF30" i="11"/>
  <c r="BG30" i="11"/>
  <c r="BH30" i="11"/>
  <c r="BI30" i="11"/>
  <c r="BJ30" i="11"/>
  <c r="BK30" i="11"/>
  <c r="BL30" i="11"/>
  <c r="BM30" i="11"/>
  <c r="BN30" i="11"/>
  <c r="BO30" i="11"/>
  <c r="BP30" i="11"/>
  <c r="BQ30" i="11"/>
  <c r="BR30" i="11"/>
  <c r="BS30" i="11"/>
  <c r="BT30" i="11"/>
  <c r="BU30" i="11"/>
  <c r="BV30" i="11"/>
  <c r="BW30" i="11"/>
  <c r="BX30" i="11"/>
  <c r="BY30" i="11"/>
  <c r="BZ30" i="11"/>
  <c r="CA30" i="11"/>
  <c r="CB30" i="11"/>
  <c r="CC30" i="11"/>
  <c r="CD30" i="11"/>
  <c r="CE30" i="11"/>
  <c r="AY31" i="11"/>
  <c r="AZ31" i="11"/>
  <c r="BA31" i="11"/>
  <c r="BB31" i="11"/>
  <c r="BC31" i="11"/>
  <c r="BD31" i="11"/>
  <c r="BE31" i="11"/>
  <c r="BF31" i="11"/>
  <c r="BG31" i="11"/>
  <c r="BH31" i="11"/>
  <c r="BI31" i="11"/>
  <c r="BJ31" i="11"/>
  <c r="BK31" i="11"/>
  <c r="BL31" i="11"/>
  <c r="BM31" i="11"/>
  <c r="BN31" i="11"/>
  <c r="BO31" i="11"/>
  <c r="BP31" i="11"/>
  <c r="BQ31" i="11"/>
  <c r="BR31" i="11"/>
  <c r="BS31" i="11"/>
  <c r="BT31" i="11"/>
  <c r="BU31" i="11"/>
  <c r="BV31" i="11"/>
  <c r="BW31" i="11"/>
  <c r="BX31" i="11"/>
  <c r="BY31" i="11"/>
  <c r="BZ31" i="11"/>
  <c r="CA31" i="11"/>
  <c r="CB31" i="11"/>
  <c r="CC31" i="11"/>
  <c r="CD31" i="11"/>
  <c r="CE31" i="11"/>
  <c r="AY32" i="11"/>
  <c r="AZ32" i="11"/>
  <c r="BA32" i="11"/>
  <c r="BB32" i="11"/>
  <c r="BC32" i="11"/>
  <c r="BD32" i="11"/>
  <c r="BE32" i="11"/>
  <c r="BF32" i="11"/>
  <c r="BG32" i="11"/>
  <c r="BH32" i="11"/>
  <c r="BI32" i="11"/>
  <c r="BJ32" i="11"/>
  <c r="BK32" i="11"/>
  <c r="BL32" i="11"/>
  <c r="BM32" i="11"/>
  <c r="BN32" i="11"/>
  <c r="BO32" i="11"/>
  <c r="BP32" i="11"/>
  <c r="BQ32" i="11"/>
  <c r="BR32" i="11"/>
  <c r="BS32" i="11"/>
  <c r="BT32" i="11"/>
  <c r="BU32" i="11"/>
  <c r="BV32" i="11"/>
  <c r="BW32" i="11"/>
  <c r="BX32" i="11"/>
  <c r="BY32" i="11"/>
  <c r="BZ32" i="11"/>
  <c r="CA32" i="11"/>
  <c r="CB32" i="11"/>
  <c r="CC32" i="11"/>
  <c r="CD32" i="11"/>
  <c r="CE32" i="11"/>
  <c r="AY33" i="11"/>
  <c r="AZ33" i="11"/>
  <c r="BA33" i="11"/>
  <c r="BB33" i="11"/>
  <c r="BC33" i="11"/>
  <c r="BD33" i="11"/>
  <c r="BE33" i="11"/>
  <c r="BF33" i="11"/>
  <c r="BG33" i="11"/>
  <c r="BH33" i="11"/>
  <c r="BI33" i="11"/>
  <c r="BJ33" i="11"/>
  <c r="BK33" i="11"/>
  <c r="BL33" i="11"/>
  <c r="BM33" i="11"/>
  <c r="BN33" i="11"/>
  <c r="BO33" i="11"/>
  <c r="BP33" i="11"/>
  <c r="BQ33" i="11"/>
  <c r="BR33" i="11"/>
  <c r="BS33" i="11"/>
  <c r="BT33" i="11"/>
  <c r="BU33" i="11"/>
  <c r="BV33" i="11"/>
  <c r="BW33" i="11"/>
  <c r="BX33" i="11"/>
  <c r="BY33" i="11"/>
  <c r="BZ33" i="11"/>
  <c r="CA33" i="11"/>
  <c r="CB33" i="11"/>
  <c r="CC33" i="11"/>
  <c r="CD33" i="11"/>
  <c r="CE33" i="11"/>
  <c r="AY34" i="11"/>
  <c r="AZ34" i="11"/>
  <c r="BA34" i="11"/>
  <c r="BB34" i="11"/>
  <c r="BC34" i="11"/>
  <c r="BD34" i="11"/>
  <c r="BE34" i="11"/>
  <c r="BF34" i="11"/>
  <c r="BG34" i="11"/>
  <c r="BH34" i="11"/>
  <c r="BI34" i="11"/>
  <c r="BJ34" i="11"/>
  <c r="BK34" i="11"/>
  <c r="BL34" i="11"/>
  <c r="BM34" i="11"/>
  <c r="BN34" i="11"/>
  <c r="BO34" i="11"/>
  <c r="BP34" i="11"/>
  <c r="BQ34" i="11"/>
  <c r="BR34" i="11"/>
  <c r="BS34" i="11"/>
  <c r="BT34" i="11"/>
  <c r="BU34" i="11"/>
  <c r="BV34" i="11"/>
  <c r="BW34" i="11"/>
  <c r="BX34" i="11"/>
  <c r="BY34" i="11"/>
  <c r="BZ34" i="11"/>
  <c r="CA34" i="11"/>
  <c r="CB34" i="11"/>
  <c r="CC34" i="11"/>
  <c r="CD34" i="11"/>
  <c r="CE34" i="11"/>
  <c r="AY35" i="11"/>
  <c r="AZ35" i="11"/>
  <c r="BA35" i="11"/>
  <c r="BB35" i="11"/>
  <c r="BC35" i="11"/>
  <c r="BD35" i="11"/>
  <c r="BE35" i="11"/>
  <c r="BF35" i="11"/>
  <c r="BG35" i="11"/>
  <c r="BH35" i="11"/>
  <c r="BI35" i="11"/>
  <c r="BJ35" i="11"/>
  <c r="BK35" i="11"/>
  <c r="BL35" i="11"/>
  <c r="BM35" i="11"/>
  <c r="BN35" i="11"/>
  <c r="BO35" i="11"/>
  <c r="BP35" i="11"/>
  <c r="BQ35" i="11"/>
  <c r="BR35" i="11"/>
  <c r="BS35" i="11"/>
  <c r="BT35" i="11"/>
  <c r="BU35" i="11"/>
  <c r="BV35" i="11"/>
  <c r="BW35" i="11"/>
  <c r="BX35" i="11"/>
  <c r="BY35" i="11"/>
  <c r="BZ35" i="11"/>
  <c r="CA35" i="11"/>
  <c r="CB35" i="11"/>
  <c r="CC35" i="11"/>
  <c r="CD35" i="11"/>
  <c r="CE35" i="11"/>
  <c r="AY36" i="11"/>
  <c r="AZ36" i="11"/>
  <c r="BA36" i="11"/>
  <c r="BB36" i="11"/>
  <c r="BC36" i="11"/>
  <c r="BD36" i="11"/>
  <c r="BE36" i="11"/>
  <c r="BF36" i="11"/>
  <c r="BG36" i="11"/>
  <c r="BH36" i="11"/>
  <c r="BI36" i="11"/>
  <c r="BJ36" i="11"/>
  <c r="BK36" i="11"/>
  <c r="BL36" i="11"/>
  <c r="BM36" i="11"/>
  <c r="BN36" i="11"/>
  <c r="BO36" i="11"/>
  <c r="BP36" i="11"/>
  <c r="BQ36" i="11"/>
  <c r="BR36" i="11"/>
  <c r="BS36" i="11"/>
  <c r="BT36" i="11"/>
  <c r="BU36" i="11"/>
  <c r="BV36" i="11"/>
  <c r="BW36" i="11"/>
  <c r="BX36" i="11"/>
  <c r="BY36" i="11"/>
  <c r="BZ36" i="11"/>
  <c r="CA36" i="11"/>
  <c r="CB36" i="11"/>
  <c r="CC36" i="11"/>
  <c r="CD36" i="11"/>
  <c r="CE36" i="11"/>
  <c r="AY37" i="11"/>
  <c r="AZ37" i="11"/>
  <c r="BA37" i="11"/>
  <c r="BB37" i="11"/>
  <c r="BC37" i="11"/>
  <c r="BD37" i="11"/>
  <c r="BE37" i="11"/>
  <c r="BF37" i="11"/>
  <c r="BG37" i="11"/>
  <c r="BH37" i="11"/>
  <c r="BI37" i="11"/>
  <c r="BJ37" i="11"/>
  <c r="BK37" i="11"/>
  <c r="BL37" i="11"/>
  <c r="BM37" i="11"/>
  <c r="BN37" i="11"/>
  <c r="BO37" i="11"/>
  <c r="BP37" i="11"/>
  <c r="BQ37" i="11"/>
  <c r="BR37" i="11"/>
  <c r="BS37" i="11"/>
  <c r="BT37" i="11"/>
  <c r="BU37" i="11"/>
  <c r="BV37" i="11"/>
  <c r="BW37" i="11"/>
  <c r="BX37" i="11"/>
  <c r="BY37" i="11"/>
  <c r="BZ37" i="11"/>
  <c r="CA37" i="11"/>
  <c r="CB37" i="11"/>
  <c r="CC37" i="11"/>
  <c r="CD37" i="11"/>
  <c r="CE37" i="11"/>
  <c r="AY38" i="11"/>
  <c r="AZ38" i="11"/>
  <c r="BA38" i="11"/>
  <c r="BB38" i="11"/>
  <c r="BC38" i="11"/>
  <c r="BD38" i="11"/>
  <c r="BE38" i="11"/>
  <c r="BF38" i="11"/>
  <c r="BG38" i="11"/>
  <c r="BH38" i="11"/>
  <c r="BI38" i="11"/>
  <c r="BJ38" i="11"/>
  <c r="BK38" i="11"/>
  <c r="BL38" i="11"/>
  <c r="BM38" i="11"/>
  <c r="BN38" i="11"/>
  <c r="BO38" i="11"/>
  <c r="BP38" i="11"/>
  <c r="BQ38" i="11"/>
  <c r="BR38" i="11"/>
  <c r="BS38" i="11"/>
  <c r="BT38" i="11"/>
  <c r="BU38" i="11"/>
  <c r="BV38" i="11"/>
  <c r="BW38" i="11"/>
  <c r="BX38" i="11"/>
  <c r="BY38" i="11"/>
  <c r="BZ38" i="11"/>
  <c r="CA38" i="11"/>
  <c r="CB38" i="11"/>
  <c r="CC38" i="11"/>
  <c r="CD38" i="11"/>
  <c r="CE38" i="11"/>
  <c r="AY39" i="11"/>
  <c r="AZ39" i="11"/>
  <c r="BA39" i="11"/>
  <c r="BB39" i="11"/>
  <c r="BC39" i="11"/>
  <c r="BD39" i="11"/>
  <c r="BE39" i="11"/>
  <c r="BF39" i="11"/>
  <c r="BG39" i="11"/>
  <c r="BH39" i="11"/>
  <c r="BI39" i="11"/>
  <c r="BJ39" i="11"/>
  <c r="BK39" i="11"/>
  <c r="BL39" i="11"/>
  <c r="BM39" i="11"/>
  <c r="BN39" i="11"/>
  <c r="BO39" i="11"/>
  <c r="BP39" i="11"/>
  <c r="BQ39" i="11"/>
  <c r="BR39" i="11"/>
  <c r="BS39" i="11"/>
  <c r="BT39" i="11"/>
  <c r="BU39" i="11"/>
  <c r="BV39" i="11"/>
  <c r="BW39" i="11"/>
  <c r="BX39" i="11"/>
  <c r="BY39" i="11"/>
  <c r="BZ39" i="11"/>
  <c r="CA39" i="11"/>
  <c r="CB39" i="11"/>
  <c r="CC39" i="11"/>
  <c r="CD39" i="11"/>
  <c r="CE39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M14" i="11"/>
  <c r="BN14" i="11"/>
  <c r="BO14" i="11"/>
  <c r="BP14" i="11"/>
  <c r="BQ14" i="11"/>
  <c r="BR14" i="11"/>
  <c r="BS14" i="11"/>
  <c r="BT14" i="11"/>
  <c r="BU14" i="11"/>
  <c r="BV14" i="11"/>
  <c r="BW14" i="11"/>
  <c r="BX14" i="11"/>
  <c r="BY14" i="11"/>
  <c r="BZ14" i="11"/>
  <c r="CA14" i="11"/>
  <c r="CB14" i="11"/>
  <c r="CC14" i="11"/>
  <c r="CD14" i="11"/>
  <c r="CE14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BT13" i="11"/>
  <c r="BU13" i="11"/>
  <c r="BV13" i="11"/>
  <c r="BW13" i="11"/>
  <c r="BX13" i="11"/>
  <c r="BY13" i="11"/>
  <c r="BZ13" i="11"/>
  <c r="CA13" i="11"/>
  <c r="CB13" i="11"/>
  <c r="CC13" i="11"/>
  <c r="CD13" i="11"/>
  <c r="CE13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BM12" i="11"/>
  <c r="BN12" i="11"/>
  <c r="BO12" i="11"/>
  <c r="BP12" i="11"/>
  <c r="BQ12" i="11"/>
  <c r="BR12" i="11"/>
  <c r="BS12" i="11"/>
  <c r="BT12" i="11"/>
  <c r="BU12" i="11"/>
  <c r="BV12" i="11"/>
  <c r="BW12" i="11"/>
  <c r="BX12" i="11"/>
  <c r="BY12" i="11"/>
  <c r="BZ12" i="11"/>
  <c r="CA12" i="11"/>
  <c r="CB12" i="11"/>
  <c r="CC12" i="11"/>
  <c r="CD12" i="11"/>
  <c r="CE12" i="11"/>
  <c r="BX11" i="11"/>
  <c r="BY11" i="11"/>
  <c r="BZ11" i="11"/>
  <c r="CA11" i="11"/>
  <c r="CB11" i="11"/>
  <c r="CC11" i="11"/>
  <c r="CD11" i="11"/>
  <c r="CE11" i="11"/>
  <c r="BF11" i="11"/>
  <c r="BG11" i="11"/>
  <c r="BH11" i="11"/>
  <c r="BI11" i="11"/>
  <c r="BJ11" i="11"/>
  <c r="BK11" i="11"/>
  <c r="BL11" i="11"/>
  <c r="BG10" i="11"/>
  <c r="BH10" i="11"/>
  <c r="BI10" i="11"/>
  <c r="BJ10" i="11"/>
  <c r="BK10" i="11"/>
  <c r="BL10" i="11"/>
  <c r="AY11" i="11"/>
  <c r="AZ11" i="11"/>
  <c r="BA11" i="11"/>
  <c r="BB11" i="11"/>
  <c r="BC11" i="11"/>
  <c r="BD11" i="11"/>
  <c r="BE11" i="11"/>
  <c r="BM11" i="11"/>
  <c r="BN11" i="11"/>
  <c r="BO11" i="11"/>
  <c r="BP11" i="11"/>
  <c r="BQ11" i="11"/>
  <c r="BR11" i="11"/>
  <c r="BS11" i="11"/>
  <c r="BT11" i="11"/>
  <c r="BU11" i="11"/>
  <c r="BV11" i="11"/>
  <c r="BW11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X25" i="11"/>
  <c r="AX26" i="11"/>
  <c r="AX27" i="11"/>
  <c r="AX28" i="11"/>
  <c r="AX29" i="11"/>
  <c r="AX30" i="11"/>
  <c r="AX31" i="11"/>
  <c r="AX32" i="11"/>
  <c r="AX33" i="11"/>
  <c r="AX34" i="11"/>
  <c r="AX35" i="11"/>
  <c r="AX36" i="11"/>
  <c r="AX37" i="11"/>
  <c r="AX38" i="11"/>
  <c r="AX39" i="11"/>
  <c r="AY10" i="11"/>
  <c r="AZ10" i="11"/>
  <c r="BA10" i="11"/>
  <c r="BB10" i="11"/>
  <c r="BC10" i="11"/>
  <c r="BD10" i="11"/>
  <c r="BE10" i="11"/>
  <c r="BF10" i="11"/>
  <c r="BM10" i="11"/>
  <c r="BN10" i="11"/>
  <c r="BO10" i="11"/>
  <c r="BP10" i="11"/>
  <c r="BQ10" i="11"/>
  <c r="BR10" i="11"/>
  <c r="BS10" i="11"/>
  <c r="BT10" i="11"/>
  <c r="BU10" i="11"/>
  <c r="BV10" i="11"/>
  <c r="BW10" i="11"/>
  <c r="BX10" i="11"/>
  <c r="BY10" i="11"/>
  <c r="BZ10" i="11"/>
  <c r="CA10" i="11"/>
  <c r="CB10" i="11"/>
  <c r="CC10" i="11"/>
  <c r="CD10" i="11"/>
  <c r="CE10" i="11"/>
  <c r="AX10" i="11"/>
  <c r="U48" i="40"/>
  <c r="CF39" i="11" l="1"/>
  <c r="CF38" i="11"/>
  <c r="CF37" i="11"/>
  <c r="CF36" i="11"/>
  <c r="CF35" i="11"/>
  <c r="CF34" i="11"/>
  <c r="CF33" i="11"/>
  <c r="CF32" i="11"/>
  <c r="CF31" i="11"/>
  <c r="CF30" i="11"/>
  <c r="CF29" i="11"/>
  <c r="CF28" i="11"/>
  <c r="CF27" i="11"/>
  <c r="CF26" i="11"/>
  <c r="CF25" i="11"/>
  <c r="CF24" i="11"/>
  <c r="CF21" i="11"/>
  <c r="CF22" i="11"/>
  <c r="CF23" i="11"/>
  <c r="CF20" i="11"/>
  <c r="CF19" i="11"/>
  <c r="CF18" i="11"/>
  <c r="CF17" i="11"/>
  <c r="CF16" i="11"/>
  <c r="CF15" i="11"/>
  <c r="CF14" i="11"/>
  <c r="CF13" i="11"/>
  <c r="CF12" i="11"/>
  <c r="CF11" i="11"/>
  <c r="CF10" i="11"/>
  <c r="B7" i="11" l="1"/>
</calcChain>
</file>

<file path=xl/sharedStrings.xml><?xml version="1.0" encoding="utf-8"?>
<sst xmlns="http://schemas.openxmlformats.org/spreadsheetml/2006/main" count="565" uniqueCount="296">
  <si>
    <t>C1</t>
  </si>
  <si>
    <t>C2</t>
  </si>
  <si>
    <t>C3</t>
  </si>
  <si>
    <t>C4</t>
  </si>
  <si>
    <t>C6</t>
  </si>
  <si>
    <t>C7</t>
  </si>
  <si>
    <t>C9</t>
  </si>
  <si>
    <t>C10</t>
  </si>
  <si>
    <t>Cet outil informatique a été conçu pour vous permettre de :</t>
  </si>
  <si>
    <t>%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</si>
  <si>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</si>
  <si>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</si>
  <si>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</si>
  <si>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</si>
  <si>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</si>
  <si>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</si>
  <si>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</si>
  <si>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</si>
  <si>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</si>
  <si>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</si>
  <si>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</si>
  <si>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</si>
  <si>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</si>
  <si>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</si>
  <si>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</si>
  <si>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</si>
  <si>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</si>
  <si>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</si>
  <si>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</si>
  <si>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</si>
  <si>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</si>
  <si>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</si>
  <si>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</si>
  <si>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</si>
  <si>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</si>
  <si>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</si>
  <si>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</si>
  <si>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</si>
  <si>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</si>
  <si>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</si>
  <si>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 xml:space="preserve">* Saisir informatiquement vos données </t>
  </si>
  <si>
    <t>* Présenter les résultats sous forme de graphiques</t>
  </si>
  <si>
    <t>* Comparer les résultats obtenus entre le premier et le deuxième tour d'ACC</t>
  </si>
  <si>
    <t>OUI</t>
  </si>
  <si>
    <t>NON</t>
  </si>
  <si>
    <t xml:space="preserve">Lisez - moi : Explication de la procédure </t>
  </si>
  <si>
    <t>TOUR 1</t>
  </si>
  <si>
    <t>Feuille Excel n°</t>
  </si>
  <si>
    <t>Critères : Intitulés courts</t>
  </si>
  <si>
    <t>Critères : Intitulés complets</t>
  </si>
  <si>
    <t>Service</t>
  </si>
  <si>
    <t>F</t>
  </si>
  <si>
    <t>M</t>
  </si>
  <si>
    <t>C1-Age</t>
  </si>
  <si>
    <t>C2- Sexe</t>
  </si>
  <si>
    <t>C3- Clairance à la créatinine (Cockroft)</t>
  </si>
  <si>
    <t>C4- Patient sondé</t>
  </si>
  <si>
    <t>C5-2- Facteurs de risque UROPATHIE</t>
  </si>
  <si>
    <t>C5-1- Facteurs de risque GROSSESSE</t>
  </si>
  <si>
    <t>C5-3- Facteurs de risque IMMUNODEPRESSION</t>
  </si>
  <si>
    <t>C6-1- CLIN/FIEVRE</t>
  </si>
  <si>
    <t>C6-1-Présence d'un signe clinique FIEVRE</t>
  </si>
  <si>
    <t>C6-2- CLIN/HYPOTH</t>
  </si>
  <si>
    <t>C6-3- CLIN/SFU</t>
  </si>
  <si>
    <t>C6-3-Présence d'un signe clinique SYNDROME FONCTIONNEL URINAIRE</t>
  </si>
  <si>
    <t>C6-4- CLIN/DEL</t>
  </si>
  <si>
    <t>C6-4-Présence d'un signe clinique DOULEUR EBRANLEMENT LOMBAIRE</t>
  </si>
  <si>
    <t>C6-5- CLIN/PST</t>
  </si>
  <si>
    <t>C6-6- CLIN/CHGTS</t>
  </si>
  <si>
    <t>C7- BU faite</t>
  </si>
  <si>
    <t>C7- La bandelette urinaire est faire</t>
  </si>
  <si>
    <t xml:space="preserve">C13-CHGT ATB </t>
  </si>
  <si>
    <t>C13-1- MOL</t>
  </si>
  <si>
    <t>C13-1-Molécule prescrite</t>
  </si>
  <si>
    <t>C13-2- POSOLOGIE</t>
  </si>
  <si>
    <t>C13-3- DUREE</t>
  </si>
  <si>
    <t>SEXE</t>
  </si>
  <si>
    <t>AGE</t>
  </si>
  <si>
    <t>CLCREAT</t>
  </si>
  <si>
    <t>C5-1</t>
  </si>
  <si>
    <t>C5-2</t>
  </si>
  <si>
    <t>C5-3</t>
  </si>
  <si>
    <t>C6-1</t>
  </si>
  <si>
    <t>C6-2</t>
  </si>
  <si>
    <t>C6-3</t>
  </si>
  <si>
    <t>C6-4</t>
  </si>
  <si>
    <t>C6-5</t>
  </si>
  <si>
    <t>C6-6</t>
  </si>
  <si>
    <t>C8-1</t>
  </si>
  <si>
    <t>C8-2</t>
  </si>
  <si>
    <t>C11</t>
  </si>
  <si>
    <t>C13</t>
  </si>
  <si>
    <t>C12</t>
  </si>
  <si>
    <t>C13-1</t>
  </si>
  <si>
    <t>C13-2</t>
  </si>
  <si>
    <t>C13-3</t>
  </si>
  <si>
    <t>COLONISATION URINAIRE</t>
  </si>
  <si>
    <t>INFECTION URINAIRE MASCULINE</t>
  </si>
  <si>
    <t>FOSFOMYCINE TROMETAMOL</t>
  </si>
  <si>
    <t>PIVMECILLINAM</t>
  </si>
  <si>
    <t>NITROFURANTOINE</t>
  </si>
  <si>
    <t>CIPROFLOXACINE</t>
  </si>
  <si>
    <t>OFLOXACINE</t>
  </si>
  <si>
    <t>NORFLOXACINE</t>
  </si>
  <si>
    <t>AMOXICILLINE</t>
  </si>
  <si>
    <t>C13-4-VOIE</t>
  </si>
  <si>
    <t>C13-4-Voie d'administration</t>
  </si>
  <si>
    <t>C13-4</t>
  </si>
  <si>
    <t>ORALE</t>
  </si>
  <si>
    <t>IV</t>
  </si>
  <si>
    <t>SC</t>
  </si>
  <si>
    <t>C6-5-Présence d'un signe clinique PROSTATE DOULOUREUSE AU TOUCHER RECTAL</t>
  </si>
  <si>
    <t>C8-1- BU +/LEUCO</t>
  </si>
  <si>
    <t>C8-2- BU +/NITRITES</t>
  </si>
  <si>
    <t>C8-1- La BU est posistive - les leucocytes sont positifs</t>
  </si>
  <si>
    <t>C8-2- La BU est posistive - les nitrites sont positifs</t>
  </si>
  <si>
    <t>MOY AGE</t>
  </si>
  <si>
    <t>MOY CL</t>
  </si>
  <si>
    <t>PATIENT SONDE</t>
  </si>
  <si>
    <t>FACTEUR DE RISQUE</t>
  </si>
  <si>
    <t>N</t>
  </si>
  <si>
    <t>DONT GROSSESSE</t>
  </si>
  <si>
    <t>DONT UROPATHIE</t>
  </si>
  <si>
    <t>DONT IMMUNODEPRESSION</t>
  </si>
  <si>
    <t>FACTEURS DE RISQUES</t>
  </si>
  <si>
    <t>SIGNES CLINIQUES</t>
  </si>
  <si>
    <t>FIEVRE</t>
  </si>
  <si>
    <t>SFU</t>
  </si>
  <si>
    <t>DOULEUR EBRANLEMENT LOMBAIRE</t>
  </si>
  <si>
    <t>PROSTATE DOULOUREUSE</t>
  </si>
  <si>
    <t>CARACTERISTIQUES PATIENTS</t>
  </si>
  <si>
    <t>BU FAITE</t>
  </si>
  <si>
    <t>BU LEUCOCYTES +</t>
  </si>
  <si>
    <t>BU NITRITES +</t>
  </si>
  <si>
    <t xml:space="preserve">DIAGNOSTIC RETENU </t>
  </si>
  <si>
    <t>TROD</t>
  </si>
  <si>
    <t>ECBU</t>
  </si>
  <si>
    <t>ECBU PRATIQUE</t>
  </si>
  <si>
    <t>ANTIBIOTHERAPIE PROBABILISTE</t>
  </si>
  <si>
    <t>ATB PROB MISE EN PLACE</t>
  </si>
  <si>
    <t>ANTIBIOTIQUE</t>
  </si>
  <si>
    <t>DUREE MOYENNE</t>
  </si>
  <si>
    <t>ECBU POSITIF</t>
  </si>
  <si>
    <t xml:space="preserve">CHANGEMENT ANTIBIOTHERAPIE </t>
  </si>
  <si>
    <t>VOIE D'ADMINISTRATION</t>
  </si>
  <si>
    <t>VOIE ORALE</t>
  </si>
  <si>
    <t xml:space="preserve">IV </t>
  </si>
  <si>
    <t>SEXE M</t>
  </si>
  <si>
    <t>CEFIXIME</t>
  </si>
  <si>
    <t>TMP/SXT</t>
  </si>
  <si>
    <t>CEFOTAXIME</t>
  </si>
  <si>
    <t>CEFTRIAXONE</t>
  </si>
  <si>
    <t>LEVOFLOXACINE</t>
  </si>
  <si>
    <t>AZTREONAM</t>
  </si>
  <si>
    <t>AMIKACINE</t>
  </si>
  <si>
    <t>GENTAMICINE</t>
  </si>
  <si>
    <t>TOBRAMYCINE</t>
  </si>
  <si>
    <t>IMIPENEME</t>
  </si>
  <si>
    <t>ERTAPENEME</t>
  </si>
  <si>
    <t>MEROPENEME</t>
  </si>
  <si>
    <t>CEFTAZIDIME</t>
  </si>
  <si>
    <t>CEFOXITINE</t>
  </si>
  <si>
    <t>TICARCILLINE</t>
  </si>
  <si>
    <t>TICAR/AC CLAV</t>
  </si>
  <si>
    <t>AMOXICILLINE/AC CLAV</t>
  </si>
  <si>
    <t>PIPERACILLINE</t>
  </si>
  <si>
    <t>PIPE/TAZO</t>
  </si>
  <si>
    <t>CEFUROXIME</t>
  </si>
  <si>
    <t>CEFEPIME</t>
  </si>
  <si>
    <t>PRISTNAMYCINE</t>
  </si>
  <si>
    <t>TETRACYCLINE</t>
  </si>
  <si>
    <t>MACROLIDE</t>
  </si>
  <si>
    <t>VANCOMYCINE</t>
  </si>
  <si>
    <t>DAPTOMYCINE</t>
  </si>
  <si>
    <t>Nb observations</t>
  </si>
  <si>
    <t xml:space="preserve">ETABLISSEMENT                                      </t>
  </si>
  <si>
    <t>ES</t>
  </si>
  <si>
    <t xml:space="preserve">SERVICE                                    </t>
  </si>
  <si>
    <t>PERIODE DE L'AUDIT</t>
  </si>
  <si>
    <t>NA</t>
  </si>
  <si>
    <t>C12 C13</t>
  </si>
  <si>
    <t>ON</t>
  </si>
  <si>
    <t>ONN</t>
  </si>
  <si>
    <t>DIAG</t>
  </si>
  <si>
    <t>MEDI</t>
  </si>
  <si>
    <t>ADMIN</t>
  </si>
  <si>
    <t>C4 C5</t>
  </si>
  <si>
    <t>DONT FRAGILITE</t>
  </si>
  <si>
    <t>C5-4</t>
  </si>
  <si>
    <t>C6-2-Présence d'un signe clinique HYPOTHERMIE</t>
  </si>
  <si>
    <t>HYPOTHERMIE</t>
  </si>
  <si>
    <t>C5-4- Facteurs de risque FRAGILITE</t>
  </si>
  <si>
    <t>C14-1</t>
  </si>
  <si>
    <t>C14-2</t>
  </si>
  <si>
    <t>C14-3</t>
  </si>
  <si>
    <t>C14-4</t>
  </si>
  <si>
    <t>CONFORMITE ANTIBIOTHERAPIE</t>
  </si>
  <si>
    <t>CONFORMITE MOLECULE</t>
  </si>
  <si>
    <t>CONFORMITE POSOLOGIE</t>
  </si>
  <si>
    <t>CONFORMITE DUREE</t>
  </si>
  <si>
    <t>C14-1- ATB PERTINENT</t>
  </si>
  <si>
    <t>C14-2-MOL PERTINENT</t>
  </si>
  <si>
    <t>C14-3-POSOLOGIE PERTINENT</t>
  </si>
  <si>
    <t>C14-4-DUREE PERTINENT</t>
  </si>
  <si>
    <t>C14-1 Mise en place de l'antibiothérapie pertienente</t>
  </si>
  <si>
    <t>C14-4- Durée pertinente</t>
  </si>
  <si>
    <t>C14-2 Choix de la molécule pertinent</t>
  </si>
  <si>
    <t>C14-3- Posologie pertinente</t>
  </si>
  <si>
    <t>CHANGEMENT</t>
  </si>
  <si>
    <t>ARRET</t>
  </si>
  <si>
    <t>CYSTITE A RISQUE DE COMPLICATION</t>
  </si>
  <si>
    <t>CYSTITE AIGUE SIMPLE</t>
  </si>
  <si>
    <t>PNA SIMPLE</t>
  </si>
  <si>
    <t>PNA A RISQUE DE COMPLICATION</t>
  </si>
  <si>
    <t>PNA GRAVE</t>
  </si>
  <si>
    <t>SEPSIS D'ORIGINE URINAIRE</t>
  </si>
  <si>
    <t>COMMENTAIRES</t>
  </si>
  <si>
    <t>C12- Une antibiothérapie probabiliste est prescrite.</t>
  </si>
  <si>
    <t>C12-2- POSOLOGIE</t>
  </si>
  <si>
    <t>C12-3- DUREE</t>
  </si>
  <si>
    <t>C12-4-VOIE</t>
  </si>
  <si>
    <t>C12-1-Molécule prescrite</t>
  </si>
  <si>
    <t>C12-2-Posologie en mg/jour</t>
  </si>
  <si>
    <t>C12-3-Durée prescrite</t>
  </si>
  <si>
    <t>C12-4-Voie d'administration</t>
  </si>
  <si>
    <t>C12-1- MOL</t>
  </si>
  <si>
    <t>C13-2-Posologie en mg/jour</t>
  </si>
  <si>
    <t>C13-3-Durée prescrite</t>
  </si>
  <si>
    <t>INFECTION URINAIRE (SANS PRECISION)</t>
  </si>
  <si>
    <t>ONGLET 1</t>
  </si>
  <si>
    <t>LISEZ-MOI</t>
  </si>
  <si>
    <t>ONGLET 2</t>
  </si>
  <si>
    <t>GRILLE A COMPLETER</t>
  </si>
  <si>
    <t>ONGLET 3</t>
  </si>
  <si>
    <t>SYNTHESE DE VOS RESULTATS EN TEMPS REEL</t>
  </si>
  <si>
    <t>ONGLET 4</t>
  </si>
  <si>
    <t>INTITULES DES CRITERES</t>
  </si>
  <si>
    <t>C12-1</t>
  </si>
  <si>
    <t>C12-2</t>
  </si>
  <si>
    <t>C12-3</t>
  </si>
  <si>
    <t>C12-4</t>
  </si>
  <si>
    <t>ATB DOCUMENTE</t>
  </si>
  <si>
    <t>NOMBRE DE PATIENT</t>
  </si>
  <si>
    <t>OUI (%)</t>
  </si>
  <si>
    <t>NA (%)</t>
  </si>
  <si>
    <t>NR (%)</t>
  </si>
  <si>
    <t>NON RENSEIGNE</t>
  </si>
  <si>
    <t>NOMBRE DE CONFORMITE</t>
  </si>
  <si>
    <t>NON (%)</t>
  </si>
  <si>
    <t>C12-5</t>
  </si>
  <si>
    <t>C12-6</t>
  </si>
  <si>
    <t>C12-7</t>
  </si>
  <si>
    <t>C12-8</t>
  </si>
  <si>
    <t>ANTIBIOTIQUE 2 (BITHERAPIE)</t>
  </si>
  <si>
    <t xml:space="preserve">ATB 2 POUR BITHERAPIE </t>
  </si>
  <si>
    <t xml:space="preserve">A saisir </t>
  </si>
  <si>
    <t>C9- ECBU pratiqué</t>
  </si>
  <si>
    <t>C9- Un ECBU est prescrit et pratiqué</t>
  </si>
  <si>
    <t>C10-L'ECBU est positif</t>
  </si>
  <si>
    <t>C11- DG</t>
  </si>
  <si>
    <t>C11- Le diagnostic retenu</t>
  </si>
  <si>
    <t>C13- Un changement d'antibiotiques après ECBU positif et antibiogramme est effectué</t>
  </si>
  <si>
    <t>C12-9</t>
  </si>
  <si>
    <t>C12-5- Une bithérapie est prescrite</t>
  </si>
  <si>
    <t>C12-6- MOL</t>
  </si>
  <si>
    <t>C12-7- POSOLOGIE</t>
  </si>
  <si>
    <t>C12-8- DUREE</t>
  </si>
  <si>
    <t>C12-9-VOIE</t>
  </si>
  <si>
    <t>C12-6-Molécule prescrite</t>
  </si>
  <si>
    <t>C12-7-Posologie en mg/jour</t>
  </si>
  <si>
    <t>C12-8-Durée prescrite</t>
  </si>
  <si>
    <t>C12-9-Voie d'administration</t>
  </si>
  <si>
    <t>NT</t>
  </si>
  <si>
    <t>DIAGNOSTIC</t>
  </si>
  <si>
    <t>Étiquettes de colonnes</t>
  </si>
  <si>
    <t>Étiquettes de lignes</t>
  </si>
  <si>
    <t>Total général</t>
  </si>
  <si>
    <t>(vide)</t>
  </si>
  <si>
    <t>Nombre de C11</t>
  </si>
  <si>
    <t>ATB PROBABILISTE</t>
  </si>
  <si>
    <t>Pensez à actualiser les tableaux : Clique droit sur le tableau et "Actualiser"</t>
  </si>
  <si>
    <t>* Calculer automatiquement les % de OUI, NON, N.A. (Non Applicable) et NT (Non Tracé)</t>
  </si>
  <si>
    <t>ALLERGIE</t>
  </si>
  <si>
    <t>C-3bis -ALLERGIE</t>
  </si>
  <si>
    <t>C-3bis - ALLERGIE AUX PENICILLINES</t>
  </si>
  <si>
    <r>
      <t xml:space="preserve">Evaluation des pratiques professionnelles (EPP) 
Région BRETAGNE
</t>
    </r>
    <r>
      <rPr>
        <b/>
        <sz val="16"/>
        <color indexed="18"/>
        <rFont val="Tahoma"/>
        <family val="2"/>
      </rPr>
      <t>INFECTIONS URINAIRES</t>
    </r>
  </si>
  <si>
    <t>C12-ATB 1 PROB</t>
  </si>
  <si>
    <t xml:space="preserve">C12-5- ATB 2 PROB </t>
  </si>
  <si>
    <t>C11B</t>
  </si>
  <si>
    <t>C11B - IUC IUAS</t>
  </si>
  <si>
    <t>C11B IU Communautaire ou IU associée aux soins</t>
  </si>
  <si>
    <t>IUC</t>
  </si>
  <si>
    <t>IUAS</t>
  </si>
  <si>
    <t>AVANT de saisir vos données, enregistrez ce fichier sur votre disque dur 
sous le NOM de l'établissement + service + EPPIU2017
Ex. : HOPITALserviceevalEPPIU2017.xls</t>
  </si>
  <si>
    <t>C6-6-Présence d'un signe clinique DE GRAVITE (sepsis grave, choc septique, nécessité de drainage urologique)</t>
  </si>
  <si>
    <t>SIGNE DE GRAVITE (sepsis grave, choc..)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</si>
</sst>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"/>
    <numFmt numFmtId="165" formatCode="dd/mm/yy"/>
    <numFmt numFmtId="166" formatCode="0.0%"/>
    <numFmt numFmtId="167" formatCode="0.0"/>
  </numFmts>
  <fonts count="47" x14ac:knownFonts="1">
    <font>
      <sz val="10"/>
      <name val="Arial"/>
    </font>
    <font>
      <u/>
      <sz val="10"/>
      <color indexed="12"/>
      <name val="Arial"/>
      <family val="2"/>
    </font>
    <font>
      <b/>
      <sz val="11"/>
      <color indexed="12"/>
      <name val="Tahoma"/>
      <family val="2"/>
    </font>
    <font>
      <sz val="11"/>
      <color indexed="12"/>
      <name val="Tahoma"/>
      <family val="2"/>
    </font>
    <font>
      <sz val="10"/>
      <color indexed="12"/>
      <name val="Tahoma"/>
      <family val="2"/>
    </font>
    <font>
      <sz val="9"/>
      <color indexed="12"/>
      <name val="Tahoma"/>
      <family val="2"/>
    </font>
    <font>
      <b/>
      <sz val="11"/>
      <color indexed="9"/>
      <name val="Tahoma"/>
      <family val="2"/>
    </font>
    <font>
      <b/>
      <sz val="11"/>
      <color indexed="21"/>
      <name val="Tahoma"/>
      <family val="2"/>
    </font>
    <font>
      <sz val="11"/>
      <color indexed="21"/>
      <name val="Tahoma"/>
      <family val="2"/>
    </font>
    <font>
      <sz val="10"/>
      <color indexed="21"/>
      <name val="Arial"/>
      <family val="2"/>
    </font>
    <font>
      <sz val="10"/>
      <color indexed="21"/>
      <name val="Tahoma"/>
      <family val="2"/>
    </font>
    <font>
      <sz val="8"/>
      <name val="Tahoma"/>
      <family val="2"/>
    </font>
    <font>
      <u/>
      <sz val="8"/>
      <name val="Arial"/>
      <family val="2"/>
    </font>
    <font>
      <sz val="8"/>
      <color indexed="12"/>
      <name val="Tahoma"/>
      <family val="2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8"/>
      <color indexed="21"/>
      <name val="Tahoma"/>
      <family val="2"/>
    </font>
    <font>
      <b/>
      <sz val="10"/>
      <color indexed="18"/>
      <name val="Tahoma"/>
      <family val="2"/>
    </font>
    <font>
      <sz val="10"/>
      <color indexed="18"/>
      <name val="Tahoma"/>
      <family val="2"/>
    </font>
    <font>
      <u/>
      <sz val="10"/>
      <color indexed="18"/>
      <name val="Tahoma"/>
      <family val="2"/>
    </font>
    <font>
      <sz val="14"/>
      <color indexed="18"/>
      <name val="Tahoma"/>
      <family val="2"/>
    </font>
    <font>
      <i/>
      <sz val="10"/>
      <color indexed="18"/>
      <name val="Tahoma"/>
      <family val="2"/>
    </font>
    <font>
      <b/>
      <sz val="14"/>
      <color indexed="18"/>
      <name val="Arial"/>
      <family val="2"/>
    </font>
    <font>
      <b/>
      <sz val="14"/>
      <color indexed="18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ahoma"/>
      <family val="2"/>
    </font>
    <font>
      <b/>
      <sz val="12"/>
      <color indexed="9"/>
      <name val="Tahoma"/>
      <family val="2"/>
    </font>
    <font>
      <sz val="12"/>
      <color indexed="9"/>
      <name val="Tahoma"/>
      <family val="2"/>
    </font>
    <font>
      <b/>
      <sz val="14"/>
      <color indexed="10"/>
      <name val="Tahoma"/>
      <family val="2"/>
    </font>
    <font>
      <b/>
      <sz val="13"/>
      <color indexed="9"/>
      <name val="Tahoma"/>
      <family val="2"/>
    </font>
    <font>
      <b/>
      <sz val="13"/>
      <name val="Arial"/>
      <family val="2"/>
    </font>
    <font>
      <sz val="13"/>
      <name val="Arial"/>
      <family val="2"/>
    </font>
    <font>
      <b/>
      <sz val="10"/>
      <color indexed="21"/>
      <name val="Tahoma"/>
      <family val="2"/>
    </font>
    <font>
      <b/>
      <sz val="9"/>
      <color indexed="9"/>
      <name val="Tahoma"/>
      <family val="2"/>
    </font>
    <font>
      <b/>
      <sz val="16"/>
      <color indexed="18"/>
      <name val="Tahoma"/>
      <family val="2"/>
    </font>
    <font>
      <sz val="12"/>
      <name val="Tahoma"/>
      <family val="2"/>
    </font>
    <font>
      <sz val="8.1999999999999993"/>
      <name val="Arial"/>
      <family val="2"/>
    </font>
    <font>
      <sz val="9"/>
      <name val="Tahoma"/>
      <family val="2"/>
    </font>
    <font>
      <b/>
      <sz val="12"/>
      <color theme="0"/>
      <name val="Tahoma"/>
      <family val="2"/>
    </font>
    <font>
      <sz val="12"/>
      <color rgb="FFFF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AC5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/>
      <bottom/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1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/>
      <right/>
      <top style="thin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8AC5CF"/>
      </left>
      <right style="thin">
        <color rgb="FF8AC5CF"/>
      </right>
      <top style="thin">
        <color rgb="FF8AC5CF"/>
      </top>
      <bottom style="thin">
        <color rgb="FF8AC5CF"/>
      </bottom>
      <diagonal/>
    </border>
    <border>
      <left style="thin">
        <color rgb="FF8AC5CF"/>
      </left>
      <right/>
      <top style="thin">
        <color rgb="FF8AC5CF"/>
      </top>
      <bottom style="thin">
        <color rgb="FF8AC5CF"/>
      </bottom>
      <diagonal/>
    </border>
    <border>
      <left/>
      <right/>
      <top style="thin">
        <color rgb="FF8AC5CF"/>
      </top>
      <bottom style="thin">
        <color rgb="FF8AC5CF"/>
      </bottom>
      <diagonal/>
    </border>
    <border>
      <left/>
      <right style="thin">
        <color rgb="FF8AC5CF"/>
      </right>
      <top style="thin">
        <color rgb="FF8AC5CF"/>
      </top>
      <bottom style="thin">
        <color rgb="FF8AC5CF"/>
      </bottom>
      <diagonal/>
    </border>
    <border>
      <left style="thick">
        <color rgb="FF8AC5CF"/>
      </left>
      <right style="thick">
        <color rgb="FF8AC5CF"/>
      </right>
      <top style="thick">
        <color rgb="FF8AC5CF"/>
      </top>
      <bottom style="thick">
        <color rgb="FF8AC5CF"/>
      </bottom>
      <diagonal/>
    </border>
    <border>
      <left/>
      <right/>
      <top/>
      <bottom style="thick">
        <color rgb="FF8AC5CF"/>
      </bottom>
      <diagonal/>
    </border>
    <border>
      <left style="thick">
        <color rgb="FF8AC5CF"/>
      </left>
      <right/>
      <top style="thick">
        <color rgb="FF8AC5CF"/>
      </top>
      <bottom style="thick">
        <color rgb="FF8AC5C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43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</cellStyleXfs>
  <cellXfs count="211">
    <xf numFmtId="0" fontId="0" fillId="0" borderId="0" xfId="0"/>
    <xf numFmtId="0" fontId="4" fillId="0" borderId="0" xfId="0" applyFont="1" applyProtection="1">
      <protection hidden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/>
    </xf>
    <xf numFmtId="0" fontId="21" fillId="0" borderId="0" xfId="0" applyFont="1" applyAlignment="1">
      <alignment horizontal="center"/>
    </xf>
    <xf numFmtId="0" fontId="7" fillId="0" borderId="0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Fill="1" applyBorder="1" applyAlignment="1" applyProtection="1">
      <alignment horizontal="center" shrinkToFi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164" fontId="2" fillId="0" borderId="0" xfId="0" applyNumberFormat="1" applyFont="1" applyBorder="1" applyAlignment="1" applyProtection="1">
      <protection hidden="1"/>
    </xf>
    <xf numFmtId="0" fontId="3" fillId="0" borderId="0" xfId="0" applyFont="1" applyFill="1" applyBorder="1" applyProtection="1">
      <protection hidden="1"/>
    </xf>
    <xf numFmtId="165" fontId="3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NumberFormat="1" applyFont="1" applyFill="1" applyAlignment="1">
      <alignment wrapText="1"/>
    </xf>
    <xf numFmtId="0" fontId="24" fillId="0" borderId="0" xfId="0" applyNumberFormat="1" applyFont="1" applyFill="1" applyBorder="1" applyAlignment="1">
      <alignment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 applyProtection="1">
      <alignment horizontal="left"/>
      <protection hidden="1"/>
    </xf>
    <xf numFmtId="0" fontId="9" fillId="0" borderId="0" xfId="0" applyFont="1" applyAlignment="1" applyProtection="1">
      <protection hidden="1"/>
    </xf>
    <xf numFmtId="0" fontId="0" fillId="0" borderId="0" xfId="0" applyAlignment="1">
      <alignment horizontal="center" wrapText="1"/>
    </xf>
    <xf numFmtId="0" fontId="12" fillId="0" borderId="0" xfId="0" applyFont="1" applyAlignment="1" applyProtection="1">
      <alignment horizontal="right" wrapText="1"/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0" fillId="0" borderId="0" xfId="0" applyBorder="1" applyAlignment="1">
      <alignment horizontal="center" wrapText="1"/>
    </xf>
    <xf numFmtId="164" fontId="34" fillId="0" borderId="0" xfId="0" applyNumberFormat="1" applyFont="1" applyAlignment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0" xfId="0" applyBorder="1"/>
    <xf numFmtId="0" fontId="0" fillId="0" borderId="0" xfId="0" applyBorder="1" applyAlignment="1">
      <alignment wrapText="1"/>
    </xf>
    <xf numFmtId="0" fontId="6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Alignment="1">
      <alignment horizontal="center"/>
    </xf>
    <xf numFmtId="0" fontId="17" fillId="0" borderId="0" xfId="0" applyFont="1" applyFill="1" applyAlignment="1">
      <alignment horizontal="left"/>
    </xf>
    <xf numFmtId="0" fontId="12" fillId="0" borderId="0" xfId="0" applyFont="1" applyBorder="1" applyAlignment="1" applyProtection="1">
      <alignment horizontal="right" wrapText="1"/>
      <protection hidden="1"/>
    </xf>
    <xf numFmtId="0" fontId="16" fillId="4" borderId="4" xfId="0" applyFont="1" applyFill="1" applyBorder="1" applyAlignment="1" applyProtection="1">
      <alignment horizontal="center"/>
      <protection locked="0"/>
    </xf>
    <xf numFmtId="0" fontId="16" fillId="4" borderId="6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1" fillId="0" borderId="0" xfId="1" applyAlignment="1" applyProtection="1"/>
    <xf numFmtId="0" fontId="17" fillId="0" borderId="12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22" fillId="7" borderId="0" xfId="0" applyFont="1" applyFill="1" applyAlignment="1">
      <alignment horizontal="center"/>
    </xf>
    <xf numFmtId="0" fontId="19" fillId="7" borderId="0" xfId="0" applyFont="1" applyFill="1" applyAlignment="1">
      <alignment horizontal="left" vertical="center"/>
    </xf>
    <xf numFmtId="0" fontId="18" fillId="7" borderId="0" xfId="0" applyFont="1" applyFill="1" applyAlignment="1">
      <alignment horizontal="left"/>
    </xf>
    <xf numFmtId="0" fontId="30" fillId="7" borderId="0" xfId="0" applyFont="1" applyFill="1" applyAlignment="1">
      <alignment horizontal="left"/>
    </xf>
    <xf numFmtId="0" fontId="18" fillId="7" borderId="0" xfId="0" applyFont="1" applyFill="1" applyAlignment="1">
      <alignment horizontal="left" wrapText="1"/>
    </xf>
    <xf numFmtId="0" fontId="28" fillId="8" borderId="0" xfId="0" applyFont="1" applyFill="1" applyBorder="1" applyAlignment="1">
      <alignment horizontal="left"/>
    </xf>
    <xf numFmtId="0" fontId="29" fillId="8" borderId="0" xfId="0" applyFont="1" applyFill="1" applyAlignment="1">
      <alignment horizontal="left"/>
    </xf>
    <xf numFmtId="0" fontId="38" fillId="0" borderId="0" xfId="0" applyFont="1"/>
    <xf numFmtId="164" fontId="7" fillId="9" borderId="0" xfId="0" applyNumberFormat="1" applyFont="1" applyFill="1" applyBorder="1" applyAlignment="1" applyProtection="1">
      <protection hidden="1"/>
    </xf>
    <xf numFmtId="0" fontId="5" fillId="9" borderId="0" xfId="0" applyFont="1" applyFill="1" applyBorder="1" applyProtection="1">
      <protection hidden="1"/>
    </xf>
    <xf numFmtId="0" fontId="25" fillId="0" borderId="0" xfId="0" applyFont="1"/>
    <xf numFmtId="0" fontId="16" fillId="10" borderId="4" xfId="0" applyFont="1" applyFill="1" applyBorder="1" applyAlignment="1" applyProtection="1">
      <alignment horizontal="center"/>
      <protection locked="0"/>
    </xf>
    <xf numFmtId="0" fontId="16" fillId="10" borderId="6" xfId="0" applyFont="1" applyFill="1" applyBorder="1" applyAlignment="1" applyProtection="1">
      <alignment horizontal="center"/>
      <protection locked="0"/>
    </xf>
    <xf numFmtId="0" fontId="3" fillId="10" borderId="2" xfId="0" applyFont="1" applyFill="1" applyBorder="1" applyAlignment="1" applyProtection="1">
      <alignment horizontal="center" vertical="center"/>
      <protection hidden="1"/>
    </xf>
    <xf numFmtId="0" fontId="4" fillId="10" borderId="0" xfId="0" applyFont="1" applyFill="1" applyProtection="1">
      <protection hidden="1"/>
    </xf>
    <xf numFmtId="0" fontId="16" fillId="4" borderId="5" xfId="0" applyFont="1" applyFill="1" applyBorder="1" applyAlignment="1" applyProtection="1">
      <alignment horizontal="center"/>
      <protection locked="0"/>
    </xf>
    <xf numFmtId="0" fontId="16" fillId="10" borderId="5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hidden="1"/>
    </xf>
    <xf numFmtId="0" fontId="35" fillId="8" borderId="8" xfId="0" applyFont="1" applyFill="1" applyBorder="1" applyAlignment="1" applyProtection="1">
      <alignment horizontal="center" vertical="center"/>
      <protection hidden="1"/>
    </xf>
    <xf numFmtId="0" fontId="14" fillId="8" borderId="8" xfId="0" applyFont="1" applyFill="1" applyBorder="1" applyAlignment="1" applyProtection="1">
      <alignment horizontal="center" vertical="center"/>
      <protection hidden="1"/>
    </xf>
    <xf numFmtId="0" fontId="15" fillId="8" borderId="8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/>
      <protection hidden="1"/>
    </xf>
    <xf numFmtId="0" fontId="16" fillId="10" borderId="17" xfId="0" applyFont="1" applyFill="1" applyBorder="1" applyAlignment="1" applyProtection="1">
      <alignment horizontal="center"/>
      <protection hidden="1"/>
    </xf>
    <xf numFmtId="0" fontId="40" fillId="8" borderId="6" xfId="0" applyNumberFormat="1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7" fillId="5" borderId="11" xfId="0" applyFont="1" applyFill="1" applyBorder="1" applyAlignment="1">
      <alignment horizontal="left" vertical="center" wrapText="1"/>
    </xf>
    <xf numFmtId="0" fontId="37" fillId="0" borderId="6" xfId="0" applyNumberFormat="1" applyFont="1" applyFill="1" applyBorder="1" applyAlignment="1" applyProtection="1">
      <alignment horizontal="left" vertical="center" wrapText="1"/>
    </xf>
    <xf numFmtId="0" fontId="37" fillId="5" borderId="6" xfId="0" applyNumberFormat="1" applyFont="1" applyFill="1" applyBorder="1" applyAlignment="1" applyProtection="1">
      <alignment horizontal="left" vertical="center" wrapText="1"/>
    </xf>
    <xf numFmtId="0" fontId="37" fillId="0" borderId="6" xfId="0" applyNumberFormat="1" applyFont="1" applyFill="1" applyBorder="1" applyAlignment="1">
      <alignment horizontal="left" vertical="center" wrapText="1"/>
    </xf>
    <xf numFmtId="0" fontId="39" fillId="0" borderId="17" xfId="0" applyFont="1" applyBorder="1" applyAlignment="1" applyProtection="1">
      <alignment horizontal="center" vertical="center"/>
      <protection hidden="1"/>
    </xf>
    <xf numFmtId="0" fontId="11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0" fontId="39" fillId="10" borderId="17" xfId="0" applyFont="1" applyFill="1" applyBorder="1" applyAlignment="1" applyProtection="1">
      <alignment horizontal="center" vertical="center"/>
      <protection hidden="1"/>
    </xf>
    <xf numFmtId="0" fontId="11" fillId="10" borderId="17" xfId="0" applyNumberFormat="1" applyFont="1" applyFill="1" applyBorder="1" applyAlignment="1" applyProtection="1">
      <alignment horizontal="center" vertical="center" shrinkToFit="1"/>
      <protection hidden="1"/>
    </xf>
    <xf numFmtId="0" fontId="11" fillId="10" borderId="17" xfId="0" applyFont="1" applyFill="1" applyBorder="1" applyAlignment="1" applyProtection="1">
      <alignment horizontal="center" vertical="center"/>
      <protection locked="0"/>
    </xf>
    <xf numFmtId="0" fontId="4" fillId="9" borderId="0" xfId="0" applyFont="1" applyFill="1" applyBorder="1" applyProtection="1">
      <protection hidden="1"/>
    </xf>
    <xf numFmtId="0" fontId="24" fillId="0" borderId="3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0" fillId="9" borderId="0" xfId="0" applyFill="1"/>
    <xf numFmtId="0" fontId="0" fillId="9" borderId="0" xfId="0" applyFill="1" applyBorder="1"/>
    <xf numFmtId="0" fontId="0" fillId="9" borderId="0" xfId="0" applyFill="1" applyBorder="1" applyAlignment="1">
      <alignment horizontal="left" vertical="center"/>
    </xf>
    <xf numFmtId="0" fontId="26" fillId="9" borderId="0" xfId="0" applyFont="1" applyFill="1" applyBorder="1" applyAlignment="1">
      <alignment horizontal="center" vertical="center"/>
    </xf>
    <xf numFmtId="0" fontId="0" fillId="9" borderId="22" xfId="0" applyFill="1" applyBorder="1"/>
    <xf numFmtId="0" fontId="26" fillId="9" borderId="22" xfId="0" applyFont="1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26" fillId="9" borderId="21" xfId="0" applyFont="1" applyFill="1" applyBorder="1" applyAlignment="1">
      <alignment vertical="center"/>
    </xf>
    <xf numFmtId="0" fontId="0" fillId="9" borderId="21" xfId="0" applyFill="1" applyBorder="1" applyAlignment="1">
      <alignment vertical="center"/>
    </xf>
    <xf numFmtId="0" fontId="26" fillId="9" borderId="0" xfId="0" applyFont="1" applyFill="1" applyBorder="1" applyAlignment="1">
      <alignment vertical="center"/>
    </xf>
    <xf numFmtId="0" fontId="26" fillId="9" borderId="0" xfId="0" applyFont="1" applyFill="1" applyAlignment="1">
      <alignment vertical="center"/>
    </xf>
    <xf numFmtId="0" fontId="3" fillId="9" borderId="0" xfId="0" applyFont="1" applyFill="1" applyBorder="1" applyAlignment="1" applyProtection="1">
      <protection hidden="1"/>
    </xf>
    <xf numFmtId="0" fontId="3" fillId="9" borderId="0" xfId="0" applyFont="1" applyFill="1" applyBorder="1" applyAlignment="1" applyProtection="1">
      <alignment horizontal="center"/>
      <protection hidden="1"/>
    </xf>
    <xf numFmtId="0" fontId="4" fillId="9" borderId="0" xfId="0" applyFont="1" applyFill="1" applyBorder="1" applyAlignment="1" applyProtection="1">
      <alignment horizontal="center"/>
      <protection hidden="1"/>
    </xf>
    <xf numFmtId="0" fontId="42" fillId="0" borderId="0" xfId="0" applyFont="1" applyAlignment="1">
      <alignment horizontal="center"/>
    </xf>
    <xf numFmtId="9" fontId="0" fillId="9" borderId="21" xfId="2" applyFont="1" applyFill="1" applyBorder="1" applyAlignment="1">
      <alignment vertical="center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10" borderId="0" xfId="0" applyFont="1" applyFill="1" applyAlignment="1" applyProtection="1">
      <alignment horizontal="center" vertical="center"/>
      <protection hidden="1"/>
    </xf>
    <xf numFmtId="0" fontId="14" fillId="3" borderId="8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>
      <alignment horizontal="left"/>
    </xf>
    <xf numFmtId="0" fontId="26" fillId="9" borderId="21" xfId="0" applyFont="1" applyFill="1" applyBorder="1" applyAlignment="1">
      <alignment horizontal="center" vertical="center"/>
    </xf>
    <xf numFmtId="0" fontId="16" fillId="9" borderId="17" xfId="0" applyFont="1" applyFill="1" applyBorder="1" applyAlignment="1" applyProtection="1">
      <alignment horizontal="center"/>
      <protection hidden="1"/>
    </xf>
    <xf numFmtId="0" fontId="39" fillId="9" borderId="17" xfId="0" applyFont="1" applyFill="1" applyBorder="1" applyAlignment="1" applyProtection="1">
      <alignment horizontal="center" vertical="center"/>
      <protection hidden="1"/>
    </xf>
    <xf numFmtId="0" fontId="11" fillId="9" borderId="17" xfId="0" applyNumberFormat="1" applyFont="1" applyFill="1" applyBorder="1" applyAlignment="1" applyProtection="1">
      <alignment horizontal="center" vertical="center" shrinkToFit="1"/>
      <protection hidden="1"/>
    </xf>
    <xf numFmtId="0" fontId="16" fillId="9" borderId="5" xfId="0" applyFont="1" applyFill="1" applyBorder="1" applyAlignment="1" applyProtection="1">
      <alignment horizontal="center"/>
      <protection locked="0"/>
    </xf>
    <xf numFmtId="0" fontId="16" fillId="9" borderId="4" xfId="0" applyFont="1" applyFill="1" applyBorder="1" applyAlignment="1" applyProtection="1">
      <alignment horizontal="center"/>
      <protection locked="0"/>
    </xf>
    <xf numFmtId="0" fontId="16" fillId="9" borderId="6" xfId="0" applyFont="1" applyFill="1" applyBorder="1" applyAlignment="1" applyProtection="1">
      <alignment horizontal="center"/>
      <protection locked="0"/>
    </xf>
    <xf numFmtId="0" fontId="3" fillId="9" borderId="2" xfId="0" applyFont="1" applyFill="1" applyBorder="1" applyAlignment="1" applyProtection="1">
      <alignment horizontal="center" vertical="center"/>
      <protection hidden="1"/>
    </xf>
    <xf numFmtId="0" fontId="4" fillId="9" borderId="0" xfId="0" applyFont="1" applyFill="1" applyAlignment="1" applyProtection="1">
      <alignment horizontal="center" vertical="center"/>
      <protection hidden="1"/>
    </xf>
    <xf numFmtId="0" fontId="4" fillId="9" borderId="0" xfId="0" applyFont="1" applyFill="1" applyProtection="1">
      <protection hidden="1"/>
    </xf>
    <xf numFmtId="0" fontId="8" fillId="9" borderId="0" xfId="0" applyFont="1" applyFill="1" applyBorder="1" applyAlignment="1" applyProtection="1">
      <alignment wrapText="1"/>
      <protection locked="0"/>
    </xf>
    <xf numFmtId="0" fontId="0" fillId="9" borderId="0" xfId="0" applyFill="1" applyBorder="1" applyAlignment="1" applyProtection="1">
      <alignment wrapText="1"/>
      <protection locked="0"/>
    </xf>
    <xf numFmtId="9" fontId="0" fillId="9" borderId="0" xfId="0" applyNumberFormat="1" applyFill="1" applyBorder="1" applyAlignment="1">
      <alignment vertical="center"/>
    </xf>
    <xf numFmtId="0" fontId="26" fillId="9" borderId="21" xfId="0" applyFont="1" applyFill="1" applyBorder="1" applyAlignment="1">
      <alignment horizontal="left" vertical="center"/>
    </xf>
    <xf numFmtId="0" fontId="0" fillId="9" borderId="21" xfId="0" applyFill="1" applyBorder="1" applyAlignment="1">
      <alignment horizontal="left" vertical="center"/>
    </xf>
    <xf numFmtId="0" fontId="26" fillId="9" borderId="22" xfId="0" applyFont="1" applyFill="1" applyBorder="1" applyAlignment="1">
      <alignment horizontal="left" vertical="center"/>
    </xf>
    <xf numFmtId="0" fontId="26" fillId="9" borderId="23" xfId="0" applyFont="1" applyFill="1" applyBorder="1"/>
    <xf numFmtId="0" fontId="44" fillId="9" borderId="23" xfId="0" applyFont="1" applyFill="1" applyBorder="1" applyAlignment="1">
      <alignment horizontal="left" indent="5"/>
    </xf>
    <xf numFmtId="0" fontId="26" fillId="9" borderId="22" xfId="0" applyFont="1" applyFill="1" applyBorder="1"/>
    <xf numFmtId="0" fontId="26" fillId="9" borderId="21" xfId="0" applyFont="1" applyFill="1" applyBorder="1"/>
    <xf numFmtId="0" fontId="25" fillId="9" borderId="0" xfId="0" applyFont="1" applyFill="1"/>
    <xf numFmtId="2" fontId="16" fillId="0" borderId="0" xfId="0" applyNumberFormat="1" applyFont="1" applyProtection="1">
      <protection hidden="1"/>
    </xf>
    <xf numFmtId="166" fontId="0" fillId="9" borderId="21" xfId="0" applyNumberFormat="1" applyFill="1" applyBorder="1"/>
    <xf numFmtId="166" fontId="0" fillId="9" borderId="21" xfId="2" applyNumberFormat="1" applyFont="1" applyFill="1" applyBorder="1"/>
    <xf numFmtId="166" fontId="0" fillId="9" borderId="21" xfId="0" applyNumberFormat="1" applyFill="1" applyBorder="1" applyAlignment="1">
      <alignment vertical="center"/>
    </xf>
    <xf numFmtId="166" fontId="0" fillId="9" borderId="21" xfId="0" applyNumberFormat="1" applyFill="1" applyBorder="1" applyAlignment="1"/>
    <xf numFmtId="166" fontId="25" fillId="9" borderId="21" xfId="0" applyNumberFormat="1" applyFont="1" applyFill="1" applyBorder="1" applyAlignment="1"/>
    <xf numFmtId="166" fontId="0" fillId="9" borderId="21" xfId="2" applyNumberFormat="1" applyFont="1" applyFill="1" applyBorder="1" applyAlignment="1">
      <alignment vertical="center"/>
    </xf>
    <xf numFmtId="167" fontId="0" fillId="9" borderId="21" xfId="0" applyNumberFormat="1" applyFill="1" applyBorder="1" applyAlignment="1">
      <alignment vertical="center"/>
    </xf>
    <xf numFmtId="166" fontId="0" fillId="9" borderId="0" xfId="0" applyNumberFormat="1" applyFill="1" applyBorder="1" applyAlignment="1"/>
    <xf numFmtId="0" fontId="4" fillId="10" borderId="0" xfId="0" applyFont="1" applyFill="1" applyBorder="1" applyProtection="1">
      <protection hidden="1"/>
    </xf>
    <xf numFmtId="166" fontId="0" fillId="9" borderId="0" xfId="0" applyNumberFormat="1" applyFill="1" applyBorder="1" applyAlignment="1">
      <alignment vertical="center"/>
    </xf>
    <xf numFmtId="166" fontId="0" fillId="9" borderId="0" xfId="2" applyNumberFormat="1" applyFont="1" applyFill="1" applyBorder="1" applyAlignment="1">
      <alignment vertical="center"/>
    </xf>
    <xf numFmtId="0" fontId="24" fillId="0" borderId="0" xfId="0" applyNumberFormat="1" applyFont="1" applyFill="1" applyAlignment="1">
      <alignment vertical="center" wrapText="1"/>
    </xf>
    <xf numFmtId="0" fontId="26" fillId="0" borderId="0" xfId="3" applyFont="1" applyFill="1" applyBorder="1" applyAlignment="1">
      <alignment vertical="center"/>
    </xf>
    <xf numFmtId="0" fontId="25" fillId="0" borderId="0" xfId="3" applyFill="1" applyBorder="1"/>
    <xf numFmtId="0" fontId="25" fillId="0" borderId="0" xfId="3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left" vertical="center"/>
    </xf>
    <xf numFmtId="0" fontId="25" fillId="0" borderId="0" xfId="3" applyFill="1" applyBorder="1" applyAlignment="1">
      <alignment horizontal="left" vertical="center"/>
    </xf>
    <xf numFmtId="166" fontId="25" fillId="0" borderId="0" xfId="3" applyNumberFormat="1" applyFill="1" applyBorder="1" applyAlignment="1">
      <alignment vertical="center"/>
    </xf>
    <xf numFmtId="9" fontId="0" fillId="0" borderId="0" xfId="4" applyFont="1" applyFill="1" applyBorder="1" applyAlignment="1">
      <alignment vertical="center"/>
    </xf>
    <xf numFmtId="0" fontId="45" fillId="0" borderId="0" xfId="3" applyFont="1" applyFill="1" applyBorder="1" applyAlignment="1">
      <alignment wrapText="1"/>
    </xf>
    <xf numFmtId="0" fontId="26" fillId="0" borderId="0" xfId="3" applyFont="1" applyFill="1" applyBorder="1"/>
    <xf numFmtId="0" fontId="25" fillId="0" borderId="0" xfId="3" applyFill="1" applyBorder="1" applyAlignment="1">
      <alignment vertical="center" wrapText="1"/>
    </xf>
    <xf numFmtId="0" fontId="25" fillId="0" borderId="0" xfId="3" applyFill="1" applyBorder="1" applyAlignment="1">
      <alignment wrapText="1"/>
    </xf>
    <xf numFmtId="0" fontId="26" fillId="0" borderId="0" xfId="3" applyFont="1" applyFill="1" applyBorder="1" applyAlignment="1">
      <alignment vertical="center" wrapText="1"/>
    </xf>
    <xf numFmtId="166" fontId="25" fillId="0" borderId="0" xfId="3" applyNumberFormat="1" applyFill="1" applyBorder="1" applyAlignment="1">
      <alignment vertical="center" wrapText="1"/>
    </xf>
    <xf numFmtId="166" fontId="0" fillId="0" borderId="0" xfId="4" applyNumberFormat="1" applyFont="1" applyFill="1" applyBorder="1" applyAlignment="1">
      <alignment vertical="center"/>
    </xf>
    <xf numFmtId="0" fontId="25" fillId="0" borderId="0" xfId="3"/>
    <xf numFmtId="166" fontId="0" fillId="0" borderId="0" xfId="4" applyNumberFormat="1" applyFont="1" applyFill="1" applyBorder="1" applyAlignment="1">
      <alignment vertical="center" wrapText="1"/>
    </xf>
    <xf numFmtId="167" fontId="25" fillId="0" borderId="0" xfId="3" applyNumberFormat="1" applyFill="1" applyBorder="1" applyAlignment="1">
      <alignment vertical="center"/>
    </xf>
    <xf numFmtId="0" fontId="25" fillId="0" borderId="0" xfId="3" applyFont="1" applyFill="1" applyBorder="1"/>
    <xf numFmtId="0" fontId="0" fillId="0" borderId="0" xfId="0" applyAlignment="1">
      <alignment horizontal="left"/>
    </xf>
    <xf numFmtId="0" fontId="0" fillId="0" borderId="6" xfId="0" pivotButton="1" applyBorder="1"/>
    <xf numFmtId="0" fontId="0" fillId="0" borderId="6" xfId="0" applyBorder="1" applyAlignment="1">
      <alignment horizontal="left"/>
    </xf>
    <xf numFmtId="0" fontId="0" fillId="0" borderId="6" xfId="0" pivotButton="1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horizontal="center" wrapText="1"/>
    </xf>
    <xf numFmtId="0" fontId="0" fillId="0" borderId="0" xfId="0" applyNumberFormat="1"/>
    <xf numFmtId="0" fontId="0" fillId="0" borderId="6" xfId="0" applyNumberFormat="1" applyBorder="1"/>
    <xf numFmtId="0" fontId="26" fillId="12" borderId="0" xfId="3" applyFont="1" applyFill="1" applyBorder="1" applyAlignment="1">
      <alignment horizontal="left" vertical="center"/>
    </xf>
    <xf numFmtId="0" fontId="0" fillId="13" borderId="6" xfId="0" applyFill="1" applyBorder="1"/>
    <xf numFmtId="0" fontId="46" fillId="11" borderId="6" xfId="3" applyFont="1" applyFill="1" applyBorder="1" applyAlignment="1"/>
    <xf numFmtId="0" fontId="26" fillId="9" borderId="21" xfId="0" applyFont="1" applyFill="1" applyBorder="1" applyAlignment="1">
      <alignment wrapText="1"/>
    </xf>
    <xf numFmtId="0" fontId="40" fillId="6" borderId="0" xfId="0" applyFont="1" applyFill="1" applyAlignment="1">
      <alignment horizontal="center" vertical="center"/>
    </xf>
    <xf numFmtId="20" fontId="20" fillId="7" borderId="0" xfId="0" applyNumberFormat="1" applyFont="1" applyFill="1" applyBorder="1" applyAlignment="1">
      <alignment horizontal="center" vertical="center" wrapText="1"/>
    </xf>
    <xf numFmtId="20" fontId="20" fillId="7" borderId="13" xfId="0" applyNumberFormat="1" applyFont="1" applyFill="1" applyBorder="1" applyAlignment="1">
      <alignment horizontal="center" vertical="center" wrapText="1"/>
    </xf>
    <xf numFmtId="0" fontId="41" fillId="0" borderId="14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 applyProtection="1">
      <alignment horizontal="center" wrapText="1"/>
      <protection hidden="1"/>
    </xf>
    <xf numFmtId="0" fontId="31" fillId="9" borderId="0" xfId="0" applyFont="1" applyFill="1" applyBorder="1" applyAlignment="1" applyProtection="1">
      <alignment horizontal="center" wrapText="1"/>
      <protection hidden="1"/>
    </xf>
    <xf numFmtId="0" fontId="33" fillId="9" borderId="0" xfId="0" applyFont="1" applyFill="1" applyBorder="1" applyAlignment="1">
      <alignment horizontal="center" wrapText="1"/>
    </xf>
    <xf numFmtId="0" fontId="31" fillId="6" borderId="18" xfId="0" applyFont="1" applyFill="1" applyBorder="1" applyAlignment="1" applyProtection="1">
      <alignment horizontal="center" wrapText="1"/>
      <protection hidden="1"/>
    </xf>
    <xf numFmtId="0" fontId="31" fillId="6" borderId="19" xfId="0" applyFont="1" applyFill="1" applyBorder="1" applyAlignment="1" applyProtection="1">
      <alignment horizontal="center" wrapText="1"/>
      <protection hidden="1"/>
    </xf>
    <xf numFmtId="0" fontId="0" fillId="6" borderId="19" xfId="0" applyFill="1" applyBorder="1" applyAlignment="1">
      <alignment horizontal="center" wrapText="1"/>
    </xf>
    <xf numFmtId="0" fontId="0" fillId="6" borderId="20" xfId="0" applyFill="1" applyBorder="1" applyAlignment="1">
      <alignment horizontal="center" wrapText="1"/>
    </xf>
    <xf numFmtId="0" fontId="8" fillId="8" borderId="4" xfId="0" applyFont="1" applyFill="1" applyBorder="1" applyAlignment="1" applyProtection="1">
      <alignment horizontal="left" wrapText="1"/>
      <protection locked="0"/>
    </xf>
    <xf numFmtId="0" fontId="0" fillId="8" borderId="9" xfId="0" applyFill="1" applyBorder="1" applyAlignment="1" applyProtection="1">
      <alignment horizontal="left" wrapText="1"/>
      <protection locked="0"/>
    </xf>
    <xf numFmtId="0" fontId="0" fillId="8" borderId="5" xfId="0" applyFill="1" applyBorder="1" applyAlignment="1" applyProtection="1">
      <alignment horizontal="left" wrapText="1"/>
      <protection locked="0"/>
    </xf>
    <xf numFmtId="49" fontId="8" fillId="8" borderId="4" xfId="0" applyNumberFormat="1" applyFont="1" applyFill="1" applyBorder="1" applyAlignment="1" applyProtection="1">
      <alignment horizontal="center" wrapText="1"/>
      <protection locked="0"/>
    </xf>
    <xf numFmtId="49" fontId="8" fillId="8" borderId="9" xfId="0" applyNumberFormat="1" applyFont="1" applyFill="1" applyBorder="1" applyAlignment="1" applyProtection="1">
      <alignment horizontal="center" wrapText="1"/>
      <protection locked="0"/>
    </xf>
    <xf numFmtId="0" fontId="0" fillId="8" borderId="9" xfId="0" applyFill="1" applyBorder="1" applyAlignment="1" applyProtection="1">
      <alignment horizontal="center" wrapText="1"/>
      <protection locked="0"/>
    </xf>
    <xf numFmtId="0" fontId="0" fillId="8" borderId="5" xfId="0" applyFill="1" applyBorder="1" applyAlignment="1" applyProtection="1">
      <alignment horizontal="center" wrapText="1"/>
      <protection locked="0"/>
    </xf>
    <xf numFmtId="0" fontId="8" fillId="8" borderId="24" xfId="0" applyFont="1" applyFill="1" applyBorder="1" applyAlignment="1" applyProtection="1">
      <alignment wrapText="1"/>
      <protection locked="0"/>
    </xf>
    <xf numFmtId="0" fontId="8" fillId="8" borderId="25" xfId="0" applyFont="1" applyFill="1" applyBorder="1" applyAlignment="1" applyProtection="1">
      <alignment wrapText="1"/>
      <protection locked="0"/>
    </xf>
    <xf numFmtId="0" fontId="8" fillId="8" borderId="26" xfId="0" applyFont="1" applyFill="1" applyBorder="1" applyAlignment="1" applyProtection="1">
      <alignment wrapText="1"/>
      <protection locked="0"/>
    </xf>
    <xf numFmtId="0" fontId="45" fillId="9" borderId="0" xfId="0" applyFont="1" applyFill="1" applyAlignment="1">
      <alignment horizontal="center" wrapText="1"/>
    </xf>
  </cellXfs>
  <cellStyles count="5">
    <cellStyle name="Lien hypertexte" xfId="1" builtinId="8"/>
    <cellStyle name="Normal" xfId="0" builtinId="0"/>
    <cellStyle name="Normal 2" xfId="3"/>
    <cellStyle name="Pourcentage" xfId="2" builtinId="5"/>
    <cellStyle name="Pourcentage 2" xfId="4"/>
  </cellStyles>
  <dxfs count="14">
    <dxf>
      <fill>
        <patternFill>
          <bgColor theme="4" tint="0.79998168889431442"/>
        </patternFill>
      </fill>
    </dxf>
    <dxf>
      <alignment wrapText="1" readingOrder="0"/>
    </dxf>
    <dxf>
      <alignment wrapText="1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0000"/>
        </patternFill>
      </fill>
    </dxf>
    <dxf>
      <fill>
        <patternFill>
          <bgColor theme="4" tint="0.79998168889431442"/>
        </patternFill>
      </fill>
    </dxf>
    <dxf>
      <alignment wrapText="1" readingOrder="0"/>
    </dxf>
    <dxf>
      <alignment wrapText="1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0000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b val="0"/>
        <i val="0"/>
        <condense val="0"/>
        <extend val="0"/>
        <color indexed="12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28576</xdr:rowOff>
    </xdr:from>
    <xdr:to>
      <xdr:col>0</xdr:col>
      <xdr:colOff>1409700</xdr:colOff>
      <xdr:row>3</xdr:row>
      <xdr:rowOff>212924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6"/>
          <a:ext cx="1409700" cy="56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57151</xdr:rowOff>
    </xdr:from>
    <xdr:to>
      <xdr:col>1</xdr:col>
      <xdr:colOff>885825</xdr:colOff>
      <xdr:row>4</xdr:row>
      <xdr:rowOff>12949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1"/>
          <a:ext cx="1457325" cy="584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NTEPUBLIQUETRAVAIL\SANTE-PUBLIQUE-MEDQUAL\EQUIPE%20MedQual\Equipe\Aur&#233;lie\OMEDIT\EPP%20IU%202015\RESULTATS%20ENVOI%20ES\DONNEES%20DEPART%20EPP%20IU\ALLONNES%20CHS%20EPP%20IU2015%20CQ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Lisez Moi "/>
      <sheetName val="2 - TOUR 1"/>
      <sheetName val="SYNTHESE T1"/>
      <sheetName val="SYNTHESE TABLEAUX"/>
      <sheetName val="16 - Intitulés"/>
      <sheetName val="Feuil1"/>
    </sheetNames>
    <sheetDataSet>
      <sheetData sheetId="0"/>
      <sheetData sheetId="1"/>
      <sheetData sheetId="2"/>
      <sheetData sheetId="3"/>
      <sheetData sheetId="4"/>
      <sheetData sheetId="5">
        <row r="3">
          <cell r="I3" t="str">
            <v>ORALE</v>
          </cell>
        </row>
        <row r="4">
          <cell r="B4" t="str">
            <v>F</v>
          </cell>
          <cell r="C4" t="str">
            <v>OUI</v>
          </cell>
          <cell r="G4" t="str">
            <v>AMIKACINE</v>
          </cell>
          <cell r="I4" t="str">
            <v>IV</v>
          </cell>
        </row>
        <row r="5">
          <cell r="B5" t="str">
            <v>M</v>
          </cell>
          <cell r="C5" t="str">
            <v>NON</v>
          </cell>
          <cell r="G5" t="str">
            <v>AMOXICILLINE</v>
          </cell>
          <cell r="I5" t="str">
            <v>SC</v>
          </cell>
        </row>
        <row r="6">
          <cell r="G6" t="str">
            <v>AMOXICILLINE/AC CLAV</v>
          </cell>
        </row>
        <row r="7">
          <cell r="G7" t="str">
            <v>AZTREONAM</v>
          </cell>
        </row>
        <row r="8">
          <cell r="G8" t="str">
            <v>CEFEPIME</v>
          </cell>
        </row>
        <row r="9">
          <cell r="G9" t="str">
            <v>CEFIXIME</v>
          </cell>
        </row>
        <row r="10">
          <cell r="G10" t="str">
            <v>CEFOTAXIME</v>
          </cell>
        </row>
        <row r="11">
          <cell r="G11" t="str">
            <v>CEFOXITINE</v>
          </cell>
        </row>
        <row r="12">
          <cell r="G12" t="str">
            <v>CEFTAZIDIME</v>
          </cell>
        </row>
        <row r="13">
          <cell r="G13" t="str">
            <v>CEFTRIAXONE</v>
          </cell>
        </row>
        <row r="14">
          <cell r="G14" t="str">
            <v>CEFUROXIME</v>
          </cell>
        </row>
        <row r="15">
          <cell r="G15" t="str">
            <v>CIPROFLOXACINE</v>
          </cell>
        </row>
        <row r="16">
          <cell r="G16" t="str">
            <v>DAPTOMYCINE</v>
          </cell>
        </row>
        <row r="17">
          <cell r="G17" t="str">
            <v>ERTAPENEME</v>
          </cell>
        </row>
        <row r="18">
          <cell r="G18" t="str">
            <v>FOSFOMYCINE TROMETAMOL</v>
          </cell>
        </row>
        <row r="19">
          <cell r="G19" t="str">
            <v>GENTAMICINE</v>
          </cell>
        </row>
        <row r="20">
          <cell r="G20" t="str">
            <v>IMIPENEME</v>
          </cell>
        </row>
        <row r="21">
          <cell r="G21" t="str">
            <v>LEVOFLOXACINE</v>
          </cell>
        </row>
        <row r="22">
          <cell r="G22" t="str">
            <v>MACROLIDE</v>
          </cell>
        </row>
        <row r="23">
          <cell r="G23" t="str">
            <v>MEROPENEME</v>
          </cell>
        </row>
        <row r="24">
          <cell r="G24" t="str">
            <v>NITROFURANTOINE</v>
          </cell>
        </row>
        <row r="25">
          <cell r="G25" t="str">
            <v>NORFLOXACINE</v>
          </cell>
        </row>
        <row r="26">
          <cell r="G26" t="str">
            <v>OFLOXACINE</v>
          </cell>
        </row>
        <row r="27">
          <cell r="G27" t="str">
            <v>PIPE/TAZO</v>
          </cell>
        </row>
        <row r="28">
          <cell r="G28" t="str">
            <v>PIPERACILLINE</v>
          </cell>
        </row>
        <row r="29">
          <cell r="G29" t="str">
            <v>PIVMECILLINAM</v>
          </cell>
        </row>
        <row r="30">
          <cell r="G30" t="str">
            <v>PRISTNAMYCINE</v>
          </cell>
        </row>
        <row r="31">
          <cell r="G31" t="str">
            <v>TETRACYCLINE</v>
          </cell>
        </row>
        <row r="32">
          <cell r="G32" t="str">
            <v>TICAR/AC CLAV</v>
          </cell>
        </row>
        <row r="33">
          <cell r="G33" t="str">
            <v>TICARCILLINE</v>
          </cell>
        </row>
        <row r="34">
          <cell r="G34" t="str">
            <v>TMP/SXT</v>
          </cell>
        </row>
        <row r="35">
          <cell r="G35" t="str">
            <v>TOBRAMYCINE</v>
          </cell>
        </row>
        <row r="36">
          <cell r="G36" t="str">
            <v>VANCOMYCINE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dQual-externes" refreshedDate="42550.516328703707" createdVersion="4" refreshedVersion="4" minRefreshableVersion="3" recordCount="30">
  <cacheSource type="worksheet">
    <worksheetSource ref="D9:AR39" sheet="2 - TOUR 1"/>
  </cacheSource>
  <cacheFields count="39">
    <cacheField name="AGE" numFmtId="0">
      <sharedItems containsNonDate="0" containsString="0" containsBlank="1"/>
    </cacheField>
    <cacheField name="SEXE" numFmtId="0">
      <sharedItems containsNonDate="0" containsString="0" containsBlank="1"/>
    </cacheField>
    <cacheField name="CLCREAT" numFmtId="0">
      <sharedItems containsNonDate="0" containsString="0" containsBlank="1"/>
    </cacheField>
    <cacheField name="C4" numFmtId="0">
      <sharedItems containsNonDate="0" containsString="0" containsBlank="1"/>
    </cacheField>
    <cacheField name="C5-1" numFmtId="0">
      <sharedItems containsNonDate="0" containsString="0" containsBlank="1"/>
    </cacheField>
    <cacheField name="C5-2" numFmtId="0">
      <sharedItems containsNonDate="0" containsString="0" containsBlank="1"/>
    </cacheField>
    <cacheField name="C5-3" numFmtId="0">
      <sharedItems containsNonDate="0" containsString="0" containsBlank="1"/>
    </cacheField>
    <cacheField name="C5-4" numFmtId="0">
      <sharedItems containsNonDate="0" containsString="0" containsBlank="1"/>
    </cacheField>
    <cacheField name="C6-1" numFmtId="0">
      <sharedItems containsNonDate="0" containsString="0" containsBlank="1"/>
    </cacheField>
    <cacheField name="C6-2" numFmtId="0">
      <sharedItems containsNonDate="0" containsString="0" containsBlank="1"/>
    </cacheField>
    <cacheField name="C6-3" numFmtId="0">
      <sharedItems containsNonDate="0" containsString="0" containsBlank="1"/>
    </cacheField>
    <cacheField name="C6-4" numFmtId="0">
      <sharedItems containsNonDate="0" containsString="0" containsBlank="1"/>
    </cacheField>
    <cacheField name="C6-5" numFmtId="0">
      <sharedItems containsNonDate="0" containsString="0" containsBlank="1"/>
    </cacheField>
    <cacheField name="C6-6" numFmtId="0">
      <sharedItems containsNonDate="0" containsString="0" containsBlank="1"/>
    </cacheField>
    <cacheField name="C7" numFmtId="0">
      <sharedItems containsNonDate="0" containsString="0" containsBlank="1"/>
    </cacheField>
    <cacheField name="C8-1" numFmtId="0">
      <sharedItems containsNonDate="0" containsString="0" containsBlank="1"/>
    </cacheField>
    <cacheField name="C8-2" numFmtId="0">
      <sharedItems containsNonDate="0" containsString="0" containsBlank="1"/>
    </cacheField>
    <cacheField name="C9" numFmtId="0">
      <sharedItems containsNonDate="0" containsString="0" containsBlank="1"/>
    </cacheField>
    <cacheField name="C10" numFmtId="0">
      <sharedItems containsNonDate="0" containsString="0" containsBlank="1"/>
    </cacheField>
    <cacheField name="C11" numFmtId="0">
      <sharedItems containsNonDate="0" containsBlank="1" count="3">
        <m/>
        <s v="PNA SIMPLE" u="1"/>
        <s v="CYSTITE AIGUE SIMPLE" u="1"/>
      </sharedItems>
    </cacheField>
    <cacheField name="C12" numFmtId="0">
      <sharedItems containsNonDate="0" containsString="0" containsBlank="1"/>
    </cacheField>
    <cacheField name="C12-1" numFmtId="0">
      <sharedItems containsNonDate="0" containsBlank="1" count="3">
        <m/>
        <s v="CEFOTAXIME" u="1"/>
        <s v="CEFEPIME" u="1"/>
      </sharedItems>
    </cacheField>
    <cacheField name="C12-2" numFmtId="0">
      <sharedItems containsNonDate="0" containsString="0" containsBlank="1"/>
    </cacheField>
    <cacheField name="C12-3" numFmtId="0">
      <sharedItems containsNonDate="0" containsString="0" containsBlank="1"/>
    </cacheField>
    <cacheField name="C12-4" numFmtId="0">
      <sharedItems containsNonDate="0" containsString="0" containsBlank="1"/>
    </cacheField>
    <cacheField name="C12-5" numFmtId="0">
      <sharedItems containsNonDate="0" containsString="0" containsBlank="1"/>
    </cacheField>
    <cacheField name="C12-6" numFmtId="0">
      <sharedItems containsNonDate="0" containsString="0" containsBlank="1"/>
    </cacheField>
    <cacheField name="C12-7" numFmtId="0">
      <sharedItems containsNonDate="0" containsString="0" containsBlank="1"/>
    </cacheField>
    <cacheField name="C12-8" numFmtId="0">
      <sharedItems containsNonDate="0" containsString="0" containsBlank="1"/>
    </cacheField>
    <cacheField name="C12-9" numFmtId="0">
      <sharedItems containsNonDate="0" containsString="0" containsBlank="1"/>
    </cacheField>
    <cacheField name="C13" numFmtId="0">
      <sharedItems containsNonDate="0" containsString="0" containsBlank="1"/>
    </cacheField>
    <cacheField name="C13-1" numFmtId="0">
      <sharedItems containsNonDate="0" containsBlank="1" count="2">
        <m/>
        <s v="AMOXICILLINE" u="1"/>
      </sharedItems>
    </cacheField>
    <cacheField name="C13-2" numFmtId="0">
      <sharedItems containsNonDate="0" containsString="0" containsBlank="1"/>
    </cacheField>
    <cacheField name="C13-3" numFmtId="0">
      <sharedItems containsNonDate="0" containsString="0" containsBlank="1"/>
    </cacheField>
    <cacheField name="C13-4" numFmtId="0">
      <sharedItems containsNonDate="0" containsString="0" containsBlank="1"/>
    </cacheField>
    <cacheField name="C14-1" numFmtId="0">
      <sharedItems containsNonDate="0" containsString="0" containsBlank="1"/>
    </cacheField>
    <cacheField name="C14-2" numFmtId="0">
      <sharedItems containsNonDate="0" containsString="0" containsBlank="1"/>
    </cacheField>
    <cacheField name="C14-3" numFmtId="0">
      <sharedItems containsNonDate="0" containsString="0" containsBlank="1"/>
    </cacheField>
    <cacheField name="C14-4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  <r>
    <m/>
    <m/>
    <m/>
    <m/>
    <m/>
    <m/>
    <m/>
    <m/>
    <m/>
    <m/>
    <m/>
    <m/>
    <m/>
    <m/>
    <m/>
    <m/>
    <m/>
    <m/>
    <m/>
    <x v="0"/>
    <m/>
    <x v="0"/>
    <m/>
    <m/>
    <m/>
    <m/>
    <m/>
    <m/>
    <m/>
    <m/>
    <m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B7:D10" firstHeaderRow="1" firstDataRow="2" firstDataCol="1"/>
  <pivotFields count="39"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Col" dataField="1" showAll="0">
      <items count="4">
        <item x="0"/>
        <item m="1" x="2"/>
        <item m="1" x="1"/>
        <item t="default"/>
      </items>
    </pivotField>
    <pivotField showAll="0"/>
    <pivotField axis="axisRow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</pivotFields>
  <rowFields count="1">
    <field x="21"/>
  </rowFields>
  <rowItems count="2">
    <i>
      <x/>
    </i>
    <i t="grand">
      <x/>
    </i>
  </rowItems>
  <colFields count="1">
    <field x="19"/>
  </colFields>
  <colItems count="2">
    <i>
      <x/>
    </i>
    <i t="grand">
      <x/>
    </i>
  </colItems>
  <dataFields count="1">
    <dataField name="Nombre de C11" fld="19" subtotal="count" baseField="0" baseItem="0"/>
  </dataFields>
  <formats count="6">
    <format dxfId="5">
      <pivotArea type="origin" dataOnly="0" labelOnly="1" outline="0" fieldPosition="0"/>
    </format>
    <format dxfId="4">
      <pivotArea type="all" dataOnly="0" outline="0" fieldPosition="0"/>
    </format>
    <format dxfId="3">
      <pivotArea dataOnly="0" labelOnly="1" grandCol="1" outline="0" fieldPosition="0"/>
    </format>
    <format dxfId="2">
      <pivotArea field="21" type="button" dataOnly="0" labelOnly="1" outline="0" axis="axisRow" fieldPosition="0"/>
    </format>
    <format dxfId="1">
      <pivotArea dataOnly="0" labelOnly="1" grandCol="1" outline="0" fieldPosition="0"/>
    </format>
    <format dxfId="0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B23:D26" firstHeaderRow="1" firstDataRow="2" firstDataCol="1"/>
  <pivotFields count="39"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Col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Row" showAll="0">
      <items count="3">
        <item x="0"/>
        <item m="1" x="1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</pivotFields>
  <rowFields count="1">
    <field x="31"/>
  </rowFields>
  <rowItems count="2">
    <i>
      <x/>
    </i>
    <i t="grand">
      <x/>
    </i>
  </rowItems>
  <colFields count="1">
    <field x="19"/>
  </colFields>
  <colItems count="2">
    <i>
      <x/>
    </i>
    <i t="grand">
      <x/>
    </i>
  </colItems>
  <dataFields count="1">
    <dataField name="Nombre de C11" fld="19" subtotal="count" baseField="0" baseItem="0"/>
  </dataFields>
  <formats count="6">
    <format dxfId="11">
      <pivotArea type="origin" dataOnly="0" labelOnly="1" outline="0" fieldPosition="0"/>
    </format>
    <format dxfId="10">
      <pivotArea type="all" dataOnly="0" outline="0" fieldPosition="0"/>
    </format>
    <format dxfId="9">
      <pivotArea dataOnly="0" labelOnly="1" grandCol="1" outline="0" fieldPosition="0"/>
    </format>
    <format dxfId="8">
      <pivotArea field="31" type="button" dataOnly="0" labelOnly="1" outline="0" axis="axisRow" fieldPosition="0"/>
    </format>
    <format dxfId="7">
      <pivotArea dataOnly="0" labelOnly="1" grandCol="1" outline="0" fieldPosition="0"/>
    </format>
    <format dxfId="6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M32"/>
  <sheetViews>
    <sheetView showGridLines="0" tabSelected="1" zoomScaleNormal="100" zoomScaleSheetLayoutView="5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B6" sqref="B6"/>
    </sheetView>
  </sheetViews>
  <sheetFormatPr baseColWidth="10" defaultColWidth="14.28515625" defaultRowHeight="12.75" x14ac:dyDescent="0.2"/>
  <cols>
    <col min="1" max="1" width="21.7109375" style="2" customWidth="1"/>
    <col min="2" max="4" width="14.28515625" style="3"/>
    <col min="5" max="5" width="12.7109375" style="3" customWidth="1"/>
    <col min="6" max="6" width="11.42578125" style="3" customWidth="1"/>
    <col min="7" max="7" width="11.5703125" style="3" customWidth="1"/>
    <col min="8" max="8" width="13.42578125" style="3" customWidth="1"/>
    <col min="9" max="9" width="13.7109375" style="3" customWidth="1"/>
    <col min="10" max="10" width="14.5703125" style="2" customWidth="1"/>
    <col min="11" max="16384" width="14.28515625" style="3"/>
  </cols>
  <sheetData>
    <row r="1" spans="1:13" ht="12.75" customHeight="1" x14ac:dyDescent="0.2">
      <c r="B1" s="187"/>
      <c r="C1" s="187"/>
      <c r="D1" s="187"/>
      <c r="E1" s="187"/>
      <c r="F1" s="187"/>
      <c r="G1" s="187"/>
      <c r="H1" s="187"/>
      <c r="I1" s="187"/>
    </row>
    <row r="2" spans="1:13" ht="29.25" customHeight="1" x14ac:dyDescent="0.2">
      <c r="A2"/>
      <c r="B2" s="187"/>
      <c r="C2" s="187"/>
      <c r="D2" s="187"/>
      <c r="E2" s="187"/>
      <c r="F2" s="187"/>
      <c r="G2" s="187"/>
      <c r="H2" s="187"/>
      <c r="I2" s="187"/>
      <c r="J2" s="56"/>
      <c r="K2" s="56"/>
    </row>
    <row r="3" spans="1:13" ht="30" customHeight="1" x14ac:dyDescent="0.2">
      <c r="B3" s="188" t="s">
        <v>285</v>
      </c>
      <c r="C3" s="188"/>
      <c r="D3" s="188"/>
      <c r="E3" s="188"/>
      <c r="F3" s="188"/>
      <c r="G3" s="188"/>
      <c r="H3" s="188"/>
      <c r="I3" s="188"/>
    </row>
    <row r="4" spans="1:13" ht="55.5" customHeight="1" x14ac:dyDescent="0.2">
      <c r="B4" s="189"/>
      <c r="C4" s="189"/>
      <c r="D4" s="189"/>
      <c r="E4" s="189"/>
      <c r="F4" s="189"/>
      <c r="G4" s="189"/>
      <c r="H4" s="189"/>
      <c r="I4" s="189"/>
      <c r="J4" s="66"/>
    </row>
    <row r="5" spans="1:13" ht="53.25" customHeight="1" x14ac:dyDescent="0.2">
      <c r="A5" s="57"/>
      <c r="B5" s="190" t="s">
        <v>293</v>
      </c>
      <c r="C5" s="191"/>
      <c r="D5" s="191"/>
      <c r="E5" s="191"/>
      <c r="F5" s="191"/>
      <c r="G5" s="191"/>
      <c r="H5" s="191"/>
      <c r="I5" s="192"/>
      <c r="J5"/>
    </row>
    <row r="6" spans="1:13" ht="21.75" customHeight="1" x14ac:dyDescent="0.2">
      <c r="A6" s="6" t="s">
        <v>47</v>
      </c>
      <c r="B6" s="4"/>
      <c r="J6"/>
    </row>
    <row r="7" spans="1:13" ht="21.75" customHeight="1" x14ac:dyDescent="0.25">
      <c r="A7" s="59">
        <v>1</v>
      </c>
      <c r="B7" s="64" t="s">
        <v>45</v>
      </c>
      <c r="C7" s="65"/>
      <c r="D7" s="65"/>
      <c r="E7" s="65"/>
      <c r="F7" s="65"/>
      <c r="G7" s="65"/>
      <c r="H7" s="65"/>
      <c r="I7" s="65"/>
      <c r="J7"/>
      <c r="M7" s="58"/>
    </row>
    <row r="8" spans="1:13" ht="21.75" customHeight="1" x14ac:dyDescent="0.25">
      <c r="A8" s="27"/>
      <c r="B8" s="60" t="s">
        <v>8</v>
      </c>
      <c r="C8" s="61"/>
      <c r="D8" s="61"/>
      <c r="E8" s="61"/>
      <c r="F8" s="61"/>
      <c r="G8" s="61"/>
      <c r="H8" s="61"/>
      <c r="I8" s="61"/>
      <c r="J8"/>
    </row>
    <row r="9" spans="1:13" ht="21.75" customHeight="1" x14ac:dyDescent="0.25">
      <c r="A9" s="27"/>
      <c r="B9" s="61" t="s">
        <v>40</v>
      </c>
      <c r="C9" s="61"/>
      <c r="D9" s="61"/>
      <c r="E9" s="61"/>
      <c r="F9" s="61"/>
      <c r="G9" s="61"/>
      <c r="H9" s="61"/>
      <c r="I9" s="61"/>
      <c r="J9"/>
    </row>
    <row r="10" spans="1:13" ht="21.75" customHeight="1" x14ac:dyDescent="0.25">
      <c r="A10" s="27"/>
      <c r="B10" s="61" t="s">
        <v>281</v>
      </c>
      <c r="C10" s="61"/>
      <c r="D10" s="61"/>
      <c r="E10" s="61"/>
      <c r="F10" s="61"/>
      <c r="G10" s="62"/>
      <c r="H10" s="61"/>
      <c r="I10" s="61"/>
      <c r="J10"/>
    </row>
    <row r="11" spans="1:13" ht="21.75" customHeight="1" x14ac:dyDescent="0.25">
      <c r="A11" s="27"/>
      <c r="B11" s="61" t="s">
        <v>41</v>
      </c>
      <c r="C11" s="61"/>
      <c r="D11" s="61"/>
      <c r="E11" s="61"/>
      <c r="F11" s="61"/>
      <c r="G11" s="61"/>
      <c r="H11" s="61"/>
      <c r="I11" s="61"/>
      <c r="J11"/>
    </row>
    <row r="12" spans="1:13" ht="24.75" customHeight="1" x14ac:dyDescent="0.25">
      <c r="A12" s="27"/>
      <c r="B12" s="61" t="s">
        <v>42</v>
      </c>
      <c r="C12" s="63"/>
      <c r="D12" s="63"/>
      <c r="E12" s="63"/>
      <c r="F12" s="63"/>
      <c r="G12" s="63"/>
      <c r="H12" s="61"/>
      <c r="I12" s="61"/>
      <c r="J12"/>
    </row>
    <row r="13" spans="1:13" s="5" customFormat="1" ht="6.75" customHeight="1" x14ac:dyDescent="0.25">
      <c r="A13" s="28"/>
      <c r="B13" s="49"/>
      <c r="J13" s="28"/>
    </row>
    <row r="14" spans="1:13" ht="21.75" customHeight="1" x14ac:dyDescent="0.25">
      <c r="A14" s="27"/>
      <c r="J14" s="28"/>
    </row>
    <row r="15" spans="1:13" ht="18" x14ac:dyDescent="0.25">
      <c r="A15" s="27"/>
      <c r="B15" s="121" t="s">
        <v>229</v>
      </c>
      <c r="C15" s="3" t="s">
        <v>230</v>
      </c>
      <c r="J15" s="28"/>
    </row>
    <row r="16" spans="1:13" ht="18" x14ac:dyDescent="0.25">
      <c r="A16" s="27"/>
      <c r="B16" s="121" t="s">
        <v>231</v>
      </c>
      <c r="C16" s="3" t="s">
        <v>232</v>
      </c>
      <c r="J16" s="28"/>
    </row>
    <row r="17" spans="1:10" ht="18" x14ac:dyDescent="0.25">
      <c r="A17" s="27"/>
      <c r="B17" s="121" t="s">
        <v>233</v>
      </c>
      <c r="C17" s="3" t="s">
        <v>234</v>
      </c>
      <c r="J17" s="28"/>
    </row>
    <row r="18" spans="1:10" ht="18" x14ac:dyDescent="0.25">
      <c r="A18" s="27"/>
      <c r="B18" s="121" t="s">
        <v>235</v>
      </c>
      <c r="C18" s="3" t="s">
        <v>236</v>
      </c>
      <c r="J18" s="28"/>
    </row>
    <row r="19" spans="1:10" ht="18" x14ac:dyDescent="0.25">
      <c r="A19" s="27"/>
      <c r="J19" s="28"/>
    </row>
    <row r="20" spans="1:10" ht="18" x14ac:dyDescent="0.25">
      <c r="A20" s="27"/>
      <c r="J20" s="28"/>
    </row>
    <row r="21" spans="1:10" ht="18" x14ac:dyDescent="0.25">
      <c r="A21" s="27"/>
      <c r="J21" s="28"/>
    </row>
    <row r="22" spans="1:10" ht="18" x14ac:dyDescent="0.25">
      <c r="A22" s="27"/>
      <c r="J22" s="28"/>
    </row>
    <row r="23" spans="1:10" ht="18" x14ac:dyDescent="0.25">
      <c r="A23" s="27"/>
      <c r="J23" s="28"/>
    </row>
    <row r="24" spans="1:10" ht="18" x14ac:dyDescent="0.25">
      <c r="A24" s="27"/>
      <c r="J24" s="28"/>
    </row>
    <row r="25" spans="1:10" ht="18" x14ac:dyDescent="0.25">
      <c r="A25" s="27"/>
      <c r="J25" s="28"/>
    </row>
    <row r="26" spans="1:10" ht="18" x14ac:dyDescent="0.25">
      <c r="A26" s="27"/>
      <c r="J26" s="28"/>
    </row>
    <row r="27" spans="1:10" ht="18" x14ac:dyDescent="0.25">
      <c r="A27" s="27"/>
      <c r="J27" s="28"/>
    </row>
    <row r="28" spans="1:10" ht="18" x14ac:dyDescent="0.25">
      <c r="A28" s="27"/>
      <c r="J28" s="28"/>
    </row>
    <row r="29" spans="1:10" ht="18" x14ac:dyDescent="0.25">
      <c r="A29" s="27"/>
      <c r="J29" s="27"/>
    </row>
    <row r="30" spans="1:10" ht="18" x14ac:dyDescent="0.25">
      <c r="A30" s="27"/>
      <c r="J30" s="27"/>
    </row>
    <row r="31" spans="1:10" ht="18" x14ac:dyDescent="0.25">
      <c r="A31" s="27"/>
      <c r="J31" s="27"/>
    </row>
    <row r="32" spans="1:10" ht="18" x14ac:dyDescent="0.25">
      <c r="A32" s="27"/>
      <c r="J32" s="27"/>
    </row>
  </sheetData>
  <mergeCells count="3">
    <mergeCell ref="B1:I2"/>
    <mergeCell ref="B3:I4"/>
    <mergeCell ref="B5:I5"/>
  </mergeCells>
  <phoneticPr fontId="0" type="noConversion"/>
  <printOptions horizontalCentered="1" verticalCentered="1"/>
  <pageMargins left="0.47244094488188981" right="0.47244094488188981" top="0.98425196850393704" bottom="1.1417322834645669" header="0.51181102362204722" footer="0.78740157480314965"/>
  <pageSetup paperSize="9" scale="52" orientation="portrait" r:id="rId1"/>
  <headerFooter alignWithMargins="0">
    <oddHeader>&amp;C&amp;"Tahoma,Normal"&amp;8&amp;F</oddHeader>
    <oddFooter>&amp;L&amp;"Tahoma,Normal"&amp;8Feuille : &amp;A&amp;R&amp;"Tahoma,Normal"&amp;8Page :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CQ217"/>
  <sheetViews>
    <sheetView showGridLines="0" zoomScaleNormal="100" workbookViewId="0">
      <selection activeCell="J7" sqref="J7"/>
    </sheetView>
  </sheetViews>
  <sheetFormatPr baseColWidth="10" defaultColWidth="3" defaultRowHeight="12.75" zeroHeight="1" x14ac:dyDescent="0.2"/>
  <cols>
    <col min="1" max="1" width="8.5703125" style="18" customWidth="1"/>
    <col min="2" max="2" width="15.28515625" style="44" bestFit="1" customWidth="1"/>
    <col min="3" max="3" width="11.140625" style="1" customWidth="1"/>
    <col min="4" max="5" width="5.7109375" style="1" customWidth="1"/>
    <col min="6" max="6" width="7.42578125" style="1" bestFit="1" customWidth="1"/>
    <col min="7" max="7" width="7.42578125" style="1" customWidth="1"/>
    <col min="8" max="13" width="5.7109375" style="1" customWidth="1"/>
    <col min="14" max="23" width="5.7109375" style="18" customWidth="1"/>
    <col min="24" max="24" width="28.28515625" style="18" bestFit="1" customWidth="1"/>
    <col min="25" max="25" width="9.85546875" style="18" customWidth="1"/>
    <col min="26" max="26" width="5.7109375" style="18" customWidth="1"/>
    <col min="27" max="27" width="21.42578125" style="18" customWidth="1"/>
    <col min="28" max="28" width="10.140625" style="18" bestFit="1" customWidth="1"/>
    <col min="29" max="31" width="7.7109375" style="18" customWidth="1"/>
    <col min="32" max="32" width="14.42578125" style="18" customWidth="1"/>
    <col min="33" max="35" width="7.7109375" style="18" customWidth="1"/>
    <col min="36" max="36" width="10.5703125" style="18" customWidth="1"/>
    <col min="37" max="37" width="21.42578125" style="18" customWidth="1"/>
    <col min="38" max="44" width="7.7109375" style="18" customWidth="1"/>
    <col min="45" max="45" width="0.140625" style="18" customWidth="1"/>
    <col min="46" max="47" width="0.140625" style="18" hidden="1" customWidth="1"/>
    <col min="48" max="48" width="0.28515625" style="1" hidden="1" customWidth="1"/>
    <col min="49" max="49" width="22.42578125" style="1" customWidth="1"/>
    <col min="50" max="76" width="6" style="1" hidden="1" customWidth="1"/>
    <col min="77" max="77" width="5.5703125" style="1" hidden="1" customWidth="1"/>
    <col min="78" max="78" width="4.42578125" style="1" hidden="1" customWidth="1"/>
    <col min="79" max="79" width="5.85546875" style="1" hidden="1" customWidth="1"/>
    <col min="80" max="80" width="7.28515625" style="1" hidden="1" customWidth="1"/>
    <col min="81" max="81" width="8.85546875" style="1" hidden="1" customWidth="1"/>
    <col min="82" max="82" width="8.140625" style="1" hidden="1" customWidth="1"/>
    <col min="83" max="83" width="14.7109375" style="1" hidden="1" customWidth="1"/>
    <col min="84" max="84" width="18.28515625" style="1" hidden="1" customWidth="1"/>
    <col min="85" max="85" width="5.5703125" style="97" customWidth="1"/>
    <col min="86" max="90" width="15.7109375" style="97" customWidth="1"/>
    <col min="91" max="92" width="3" style="97" customWidth="1"/>
    <col min="93" max="273" width="3" style="1" customWidth="1"/>
    <col min="274" max="275" width="11.42578125" style="1" customWidth="1"/>
    <col min="276" max="16384" width="3" style="1"/>
  </cols>
  <sheetData>
    <row r="1" spans="1:95" ht="14.25" x14ac:dyDescent="0.2">
      <c r="C1" s="8"/>
      <c r="D1" s="7" t="s">
        <v>175</v>
      </c>
      <c r="E1" s="42"/>
      <c r="J1" s="8"/>
      <c r="K1" s="34" t="s">
        <v>178</v>
      </c>
      <c r="L1" s="34"/>
      <c r="M1" s="35"/>
      <c r="N1" s="35"/>
      <c r="O1" s="35"/>
      <c r="P1" s="35"/>
      <c r="Q1" s="35"/>
      <c r="R1" s="35"/>
      <c r="S1" s="35"/>
      <c r="AY1" s="11"/>
    </row>
    <row r="2" spans="1:95" ht="14.25" x14ac:dyDescent="0.2">
      <c r="A2"/>
      <c r="C2" s="45"/>
      <c r="D2" s="207"/>
      <c r="E2" s="208"/>
      <c r="F2" s="208"/>
      <c r="G2" s="208"/>
      <c r="H2" s="208"/>
      <c r="I2" s="209"/>
      <c r="J2" s="45"/>
      <c r="K2" s="203"/>
      <c r="L2" s="204"/>
      <c r="M2" s="205"/>
      <c r="N2" s="205"/>
      <c r="O2" s="205"/>
      <c r="P2" s="205"/>
      <c r="Q2" s="205"/>
      <c r="R2" s="205"/>
      <c r="S2" s="206"/>
      <c r="AY2" s="11"/>
    </row>
    <row r="3" spans="1:95" ht="6.75" customHeight="1" x14ac:dyDescent="0.2">
      <c r="A3" s="14"/>
      <c r="B3" s="43"/>
      <c r="C3" s="15"/>
      <c r="D3" s="18"/>
      <c r="E3" s="14"/>
      <c r="F3" s="39"/>
      <c r="G3" s="39"/>
      <c r="H3" s="12"/>
      <c r="I3" s="12"/>
      <c r="J3" s="15"/>
      <c r="K3" s="15"/>
      <c r="L3" s="15"/>
      <c r="M3" s="15"/>
      <c r="S3" s="16"/>
      <c r="T3" s="17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2"/>
      <c r="AU3" s="12"/>
      <c r="AV3" s="12"/>
      <c r="AW3" s="12"/>
      <c r="AY3" s="11"/>
    </row>
    <row r="4" spans="1:95" ht="14.25" customHeight="1" x14ac:dyDescent="0.25">
      <c r="A4" s="67"/>
      <c r="B4" s="68"/>
      <c r="C4" s="15"/>
      <c r="D4" s="67"/>
      <c r="E4" s="115"/>
      <c r="F4" s="113"/>
      <c r="G4" s="113"/>
      <c r="H4" s="114"/>
      <c r="I4" s="114"/>
      <c r="J4" s="15"/>
      <c r="K4" s="15"/>
      <c r="L4" s="15"/>
      <c r="M4" s="15"/>
      <c r="S4" s="36"/>
      <c r="AX4" s="48"/>
      <c r="AY4" s="48"/>
    </row>
    <row r="5" spans="1:95" ht="14.25" customHeight="1" x14ac:dyDescent="0.25">
      <c r="A5" s="132"/>
      <c r="B5" s="133"/>
      <c r="C5" s="46"/>
      <c r="D5" s="7" t="s">
        <v>177</v>
      </c>
      <c r="E5" s="18"/>
      <c r="F5" s="38"/>
      <c r="G5" s="38"/>
      <c r="H5" s="9"/>
      <c r="I5" s="10"/>
      <c r="J5" s="46"/>
      <c r="K5" s="196" t="s">
        <v>46</v>
      </c>
      <c r="L5" s="197"/>
      <c r="M5" s="198"/>
      <c r="N5" s="198"/>
      <c r="O5" s="198"/>
      <c r="P5" s="198"/>
      <c r="Q5" s="198"/>
      <c r="R5" s="198"/>
      <c r="S5" s="198"/>
      <c r="T5" s="199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Y5" s="11"/>
    </row>
    <row r="6" spans="1:95" ht="16.5" customHeight="1" x14ac:dyDescent="0.25">
      <c r="A6" s="41" t="s">
        <v>174</v>
      </c>
      <c r="C6" s="19"/>
      <c r="D6" s="200"/>
      <c r="E6" s="201"/>
      <c r="F6" s="201"/>
      <c r="G6" s="201"/>
      <c r="H6" s="201"/>
      <c r="I6" s="202"/>
      <c r="J6" s="19"/>
      <c r="K6" s="19"/>
      <c r="L6" s="19"/>
      <c r="M6" s="19"/>
      <c r="N6" s="13"/>
      <c r="O6" s="13"/>
      <c r="S6" s="40"/>
      <c r="T6" s="194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</row>
    <row r="7" spans="1:95" ht="14.25" x14ac:dyDescent="0.2">
      <c r="A7" s="20"/>
      <c r="B7" s="108" t="e">
        <f>COUNTIF(#REF!,"Votre ligne est valide")</f>
        <v>#REF!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7"/>
      <c r="O7" s="37"/>
      <c r="P7" s="37"/>
      <c r="Q7" s="50"/>
    </row>
    <row r="8" spans="1:95" ht="4.5" customHeight="1" x14ac:dyDescent="0.2">
      <c r="A8" s="20"/>
      <c r="B8" s="4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95" ht="18.75" customHeight="1" x14ac:dyDescent="0.2">
      <c r="A9" s="76"/>
      <c r="B9" s="77" t="s">
        <v>176</v>
      </c>
      <c r="C9" s="78" t="s">
        <v>50</v>
      </c>
      <c r="D9" s="79" t="s">
        <v>77</v>
      </c>
      <c r="E9" s="79" t="s">
        <v>76</v>
      </c>
      <c r="F9" s="79" t="s">
        <v>78</v>
      </c>
      <c r="G9" s="79" t="s">
        <v>282</v>
      </c>
      <c r="H9" s="79" t="s">
        <v>3</v>
      </c>
      <c r="I9" s="79" t="s">
        <v>79</v>
      </c>
      <c r="J9" s="79" t="s">
        <v>80</v>
      </c>
      <c r="K9" s="79" t="s">
        <v>81</v>
      </c>
      <c r="L9" s="79" t="s">
        <v>188</v>
      </c>
      <c r="M9" s="79" t="s">
        <v>82</v>
      </c>
      <c r="N9" s="79" t="s">
        <v>83</v>
      </c>
      <c r="O9" s="79" t="s">
        <v>84</v>
      </c>
      <c r="P9" s="79" t="s">
        <v>85</v>
      </c>
      <c r="Q9" s="79" t="s">
        <v>86</v>
      </c>
      <c r="R9" s="79" t="s">
        <v>87</v>
      </c>
      <c r="S9" s="79" t="s">
        <v>5</v>
      </c>
      <c r="T9" s="79" t="s">
        <v>88</v>
      </c>
      <c r="U9" s="79" t="s">
        <v>89</v>
      </c>
      <c r="V9" s="79" t="s">
        <v>6</v>
      </c>
      <c r="W9" s="79" t="s">
        <v>7</v>
      </c>
      <c r="X9" s="79" t="s">
        <v>90</v>
      </c>
      <c r="Y9" s="79" t="s">
        <v>288</v>
      </c>
      <c r="Z9" s="79" t="s">
        <v>92</v>
      </c>
      <c r="AA9" s="79" t="s">
        <v>237</v>
      </c>
      <c r="AB9" s="79" t="s">
        <v>238</v>
      </c>
      <c r="AC9" s="79" t="s">
        <v>239</v>
      </c>
      <c r="AD9" s="79" t="s">
        <v>240</v>
      </c>
      <c r="AE9" s="79" t="s">
        <v>249</v>
      </c>
      <c r="AF9" s="79" t="s">
        <v>250</v>
      </c>
      <c r="AG9" s="79" t="s">
        <v>251</v>
      </c>
      <c r="AH9" s="79" t="s">
        <v>252</v>
      </c>
      <c r="AI9" s="79" t="s">
        <v>262</v>
      </c>
      <c r="AJ9" s="79" t="s">
        <v>91</v>
      </c>
      <c r="AK9" s="79" t="s">
        <v>93</v>
      </c>
      <c r="AL9" s="79" t="s">
        <v>94</v>
      </c>
      <c r="AM9" s="79" t="s">
        <v>95</v>
      </c>
      <c r="AN9" s="79" t="s">
        <v>107</v>
      </c>
      <c r="AO9" s="79" t="s">
        <v>192</v>
      </c>
      <c r="AP9" s="79" t="s">
        <v>193</v>
      </c>
      <c r="AQ9" s="79" t="s">
        <v>194</v>
      </c>
      <c r="AR9" s="79" t="s">
        <v>195</v>
      </c>
      <c r="AS9" s="21"/>
      <c r="AT9" s="21"/>
      <c r="AU9" s="54"/>
      <c r="AV9" s="54"/>
      <c r="AW9" s="120" t="s">
        <v>216</v>
      </c>
      <c r="AX9" s="18">
        <v>1</v>
      </c>
      <c r="AY9" s="18">
        <v>2</v>
      </c>
      <c r="AZ9" s="18">
        <v>3</v>
      </c>
      <c r="BA9" s="18">
        <v>4</v>
      </c>
      <c r="BB9" s="18">
        <v>5</v>
      </c>
      <c r="BC9" s="18">
        <v>6</v>
      </c>
      <c r="BD9" s="18">
        <v>4</v>
      </c>
      <c r="BE9" s="18">
        <v>7</v>
      </c>
      <c r="BF9" s="18">
        <v>8</v>
      </c>
      <c r="BG9" s="18">
        <v>9</v>
      </c>
      <c r="BH9" s="18">
        <v>10</v>
      </c>
      <c r="BI9" s="18">
        <v>11</v>
      </c>
      <c r="BJ9" s="18">
        <v>12</v>
      </c>
      <c r="BK9" s="18">
        <v>13</v>
      </c>
      <c r="BL9" s="18">
        <v>14</v>
      </c>
      <c r="BM9" s="18">
        <v>15</v>
      </c>
      <c r="BN9" s="18">
        <v>16</v>
      </c>
      <c r="BO9" s="18">
        <v>17</v>
      </c>
      <c r="BP9" s="18">
        <v>18</v>
      </c>
      <c r="BQ9" s="18">
        <v>19</v>
      </c>
      <c r="BR9" s="18">
        <v>20</v>
      </c>
      <c r="BS9" s="18">
        <v>21</v>
      </c>
      <c r="BT9" s="18">
        <v>22</v>
      </c>
      <c r="BU9" s="18">
        <v>23</v>
      </c>
      <c r="BV9" s="18">
        <v>24</v>
      </c>
      <c r="BW9" s="18">
        <v>25</v>
      </c>
      <c r="BX9" s="18">
        <v>26</v>
      </c>
      <c r="BY9" s="18">
        <v>27</v>
      </c>
      <c r="BZ9" s="18">
        <v>28</v>
      </c>
      <c r="CA9" s="18">
        <v>29</v>
      </c>
      <c r="CB9" s="18">
        <v>30</v>
      </c>
      <c r="CC9" s="18">
        <v>31</v>
      </c>
      <c r="CD9" s="18">
        <v>32</v>
      </c>
      <c r="CE9" s="18">
        <v>33</v>
      </c>
    </row>
    <row r="10" spans="1:95" s="131" customFormat="1" ht="22.5" customHeight="1" x14ac:dyDescent="0.2">
      <c r="A10" s="123" t="s">
        <v>10</v>
      </c>
      <c r="B10" s="124"/>
      <c r="C10" s="125"/>
      <c r="D10" s="125"/>
      <c r="E10" s="125"/>
      <c r="F10" s="125"/>
      <c r="G10" s="125"/>
      <c r="H10" s="125"/>
      <c r="I10" s="125"/>
      <c r="J10" s="125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126"/>
      <c r="AT10" s="127"/>
      <c r="AU10" s="128"/>
      <c r="AV10" s="128"/>
      <c r="AW10" s="128"/>
      <c r="AX10" s="129">
        <f t="shared" ref="AX10:AX39" si="0">COUNTA(D10)</f>
        <v>0</v>
      </c>
      <c r="AY10" s="129">
        <f t="shared" ref="AY10:AY39" si="1">COUNTA(E10)</f>
        <v>0</v>
      </c>
      <c r="AZ10" s="129">
        <f t="shared" ref="AZ10:AZ39" si="2">COUNTA(F10)</f>
        <v>0</v>
      </c>
      <c r="BA10" s="129">
        <f t="shared" ref="BA10:BA39" si="3">COUNTA(H10)</f>
        <v>0</v>
      </c>
      <c r="BB10" s="129">
        <f t="shared" ref="BB10:BB39" si="4">COUNTA(I10)</f>
        <v>0</v>
      </c>
      <c r="BC10" s="129">
        <f t="shared" ref="BC10:BC39" si="5">COUNTA(J10)</f>
        <v>0</v>
      </c>
      <c r="BD10" s="129">
        <f t="shared" ref="BD10:BD39" si="6">COUNTA(K10)</f>
        <v>0</v>
      </c>
      <c r="BE10" s="129">
        <f t="shared" ref="BE10:BE39" si="7">COUNTA(L10)</f>
        <v>0</v>
      </c>
      <c r="BF10" s="129">
        <f t="shared" ref="BF10:BF39" si="8">COUNTA(M10)</f>
        <v>0</v>
      </c>
      <c r="BG10" s="129">
        <f t="shared" ref="BG10:BG39" si="9">COUNTA(N10)</f>
        <v>0</v>
      </c>
      <c r="BH10" s="129">
        <f t="shared" ref="BH10:BH39" si="10">COUNTA(O10)</f>
        <v>0</v>
      </c>
      <c r="BI10" s="129">
        <f t="shared" ref="BI10:BI39" si="11">COUNTA(P10)</f>
        <v>0</v>
      </c>
      <c r="BJ10" s="129">
        <f t="shared" ref="BJ10:BJ39" si="12">COUNTA(Q10)</f>
        <v>0</v>
      </c>
      <c r="BK10" s="129">
        <f t="shared" ref="BK10:BK39" si="13">COUNTA(R10)</f>
        <v>0</v>
      </c>
      <c r="BL10" s="129">
        <f t="shared" ref="BL10:BL39" si="14">COUNTA(S10)</f>
        <v>0</v>
      </c>
      <c r="BM10" s="129">
        <f t="shared" ref="BM10:BM39" si="15">COUNTA(T10)</f>
        <v>0</v>
      </c>
      <c r="BN10" s="129">
        <f t="shared" ref="BN10:BN39" si="16">COUNTA(U10)</f>
        <v>0</v>
      </c>
      <c r="BO10" s="129">
        <f t="shared" ref="BO10:BO39" si="17">COUNTA(X10)</f>
        <v>0</v>
      </c>
      <c r="BP10" s="129">
        <f>COUNTA(#REF!)</f>
        <v>1</v>
      </c>
      <c r="BQ10" s="129">
        <f>COUNTA(#REF!)</f>
        <v>1</v>
      </c>
      <c r="BR10" s="129">
        <f t="shared" ref="BR10:BR39" si="18">COUNTA(AA10)</f>
        <v>0</v>
      </c>
      <c r="BS10" s="129">
        <f t="shared" ref="BS10:BS39" si="19">COUNTA(AB10)</f>
        <v>0</v>
      </c>
      <c r="BT10" s="129">
        <f t="shared" ref="BT10:BT39" si="20">COUNTA(AC10)</f>
        <v>0</v>
      </c>
      <c r="BU10" s="129">
        <f t="shared" ref="BU10:BU39" si="21">COUNTA(AD10)</f>
        <v>0</v>
      </c>
      <c r="BV10" s="129">
        <f>COUNTA(#REF!)</f>
        <v>1</v>
      </c>
      <c r="BW10" s="129">
        <f t="shared" ref="BW10:BW18" si="22">COUNTA(AJ10)</f>
        <v>0</v>
      </c>
      <c r="BX10" s="129">
        <f t="shared" ref="BX10:BX18" si="23">COUNTA(AK10)</f>
        <v>0</v>
      </c>
      <c r="BY10" s="129">
        <f t="shared" ref="BY10:BY18" si="24">COUNTA(AL10)</f>
        <v>0</v>
      </c>
      <c r="BZ10" s="129">
        <f t="shared" ref="BZ10:BZ18" si="25">COUNTA(AM10)</f>
        <v>0</v>
      </c>
      <c r="CA10" s="129">
        <f t="shared" ref="CA10:CA18" si="26">COUNTA(AN10)</f>
        <v>0</v>
      </c>
      <c r="CB10" s="129">
        <f t="shared" ref="CB10:CB18" si="27">COUNTA(AO10)</f>
        <v>0</v>
      </c>
      <c r="CC10" s="129">
        <f t="shared" ref="CC10:CC18" si="28">COUNTA(AP10)</f>
        <v>0</v>
      </c>
      <c r="CD10" s="129">
        <f t="shared" ref="CD10:CD18" si="29">COUNTA(AQ10)</f>
        <v>0</v>
      </c>
      <c r="CE10" s="129">
        <f t="shared" ref="CE10:CE18" si="30">COUNTA(AR10)</f>
        <v>0</v>
      </c>
      <c r="CF10" s="130">
        <f>PRODUCT(AX10:CE10)</f>
        <v>0</v>
      </c>
      <c r="CG10" s="97"/>
      <c r="CH10" s="97"/>
      <c r="CI10" s="97"/>
      <c r="CJ10" s="97"/>
      <c r="CK10" s="97"/>
      <c r="CL10" s="97"/>
      <c r="CM10" s="97"/>
      <c r="CN10" s="97"/>
    </row>
    <row r="11" spans="1:95" s="73" customFormat="1" ht="22.5" customHeight="1" x14ac:dyDescent="0.2">
      <c r="A11" s="83" t="s">
        <v>11</v>
      </c>
      <c r="B11" s="94"/>
      <c r="C11" s="95"/>
      <c r="D11" s="95"/>
      <c r="E11" s="95"/>
      <c r="F11" s="95"/>
      <c r="G11" s="95"/>
      <c r="H11" s="95"/>
      <c r="I11" s="95"/>
      <c r="J11" s="95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75"/>
      <c r="AT11" s="70"/>
      <c r="AU11" s="71"/>
      <c r="AV11" s="71"/>
      <c r="AW11" s="71"/>
      <c r="AX11" s="72">
        <f t="shared" si="0"/>
        <v>0</v>
      </c>
      <c r="AY11" s="72">
        <f t="shared" si="1"/>
        <v>0</v>
      </c>
      <c r="AZ11" s="72">
        <f t="shared" si="2"/>
        <v>0</v>
      </c>
      <c r="BA11" s="72">
        <f t="shared" si="3"/>
        <v>0</v>
      </c>
      <c r="BB11" s="72">
        <f t="shared" si="4"/>
        <v>0</v>
      </c>
      <c r="BC11" s="72">
        <f t="shared" si="5"/>
        <v>0</v>
      </c>
      <c r="BD11" s="72">
        <f t="shared" si="6"/>
        <v>0</v>
      </c>
      <c r="BE11" s="72">
        <f t="shared" si="7"/>
        <v>0</v>
      </c>
      <c r="BF11" s="72">
        <f t="shared" si="8"/>
        <v>0</v>
      </c>
      <c r="BG11" s="72">
        <f t="shared" si="9"/>
        <v>0</v>
      </c>
      <c r="BH11" s="72">
        <f t="shared" si="10"/>
        <v>0</v>
      </c>
      <c r="BI11" s="72">
        <f t="shared" si="11"/>
        <v>0</v>
      </c>
      <c r="BJ11" s="72">
        <f t="shared" si="12"/>
        <v>0</v>
      </c>
      <c r="BK11" s="72">
        <f t="shared" si="13"/>
        <v>0</v>
      </c>
      <c r="BL11" s="72">
        <f t="shared" si="14"/>
        <v>0</v>
      </c>
      <c r="BM11" s="72">
        <f t="shared" si="15"/>
        <v>0</v>
      </c>
      <c r="BN11" s="72">
        <f t="shared" si="16"/>
        <v>0</v>
      </c>
      <c r="BO11" s="72">
        <f t="shared" si="17"/>
        <v>0</v>
      </c>
      <c r="BP11" s="72">
        <f>COUNTA(#REF!)</f>
        <v>1</v>
      </c>
      <c r="BQ11" s="72">
        <f>COUNTA(#REF!)</f>
        <v>1</v>
      </c>
      <c r="BR11" s="72">
        <f t="shared" si="18"/>
        <v>0</v>
      </c>
      <c r="BS11" s="72">
        <f t="shared" si="19"/>
        <v>0</v>
      </c>
      <c r="BT11" s="72">
        <f t="shared" si="20"/>
        <v>0</v>
      </c>
      <c r="BU11" s="72">
        <f t="shared" si="21"/>
        <v>0</v>
      </c>
      <c r="BV11" s="72">
        <f>COUNTA(#REF!)</f>
        <v>1</v>
      </c>
      <c r="BW11" s="72">
        <f t="shared" si="22"/>
        <v>0</v>
      </c>
      <c r="BX11" s="72">
        <f t="shared" si="23"/>
        <v>0</v>
      </c>
      <c r="BY11" s="72">
        <f t="shared" si="24"/>
        <v>0</v>
      </c>
      <c r="BZ11" s="72">
        <f t="shared" si="25"/>
        <v>0</v>
      </c>
      <c r="CA11" s="72">
        <f t="shared" si="26"/>
        <v>0</v>
      </c>
      <c r="CB11" s="72">
        <f t="shared" si="27"/>
        <v>0</v>
      </c>
      <c r="CC11" s="72">
        <f t="shared" si="28"/>
        <v>0</v>
      </c>
      <c r="CD11" s="72">
        <f t="shared" si="29"/>
        <v>0</v>
      </c>
      <c r="CE11" s="72">
        <f t="shared" si="30"/>
        <v>0</v>
      </c>
      <c r="CF11" s="119">
        <f t="shared" ref="CF11:CF39" si="31">PRODUCT(AX11:CE11)</f>
        <v>0</v>
      </c>
      <c r="CG11" s="152"/>
      <c r="CH11" s="152"/>
      <c r="CI11" s="152"/>
      <c r="CJ11" s="152"/>
      <c r="CK11" s="152"/>
      <c r="CL11" s="152"/>
      <c r="CM11" s="152"/>
      <c r="CN11" s="152"/>
    </row>
    <row r="12" spans="1:95" s="131" customFormat="1" ht="22.5" customHeight="1" x14ac:dyDescent="0.2">
      <c r="A12" s="123" t="s">
        <v>12</v>
      </c>
      <c r="B12" s="124"/>
      <c r="C12" s="125"/>
      <c r="D12" s="125"/>
      <c r="E12" s="125"/>
      <c r="F12" s="125"/>
      <c r="G12" s="125"/>
      <c r="H12" s="125"/>
      <c r="I12" s="125"/>
      <c r="J12" s="125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126"/>
      <c r="AT12" s="127"/>
      <c r="AU12" s="128"/>
      <c r="AV12" s="128"/>
      <c r="AW12" s="128"/>
      <c r="AX12" s="129">
        <f t="shared" si="0"/>
        <v>0</v>
      </c>
      <c r="AY12" s="129">
        <f t="shared" si="1"/>
        <v>0</v>
      </c>
      <c r="AZ12" s="129">
        <f t="shared" si="2"/>
        <v>0</v>
      </c>
      <c r="BA12" s="129">
        <f t="shared" si="3"/>
        <v>0</v>
      </c>
      <c r="BB12" s="129">
        <f t="shared" si="4"/>
        <v>0</v>
      </c>
      <c r="BC12" s="129">
        <f t="shared" si="5"/>
        <v>0</v>
      </c>
      <c r="BD12" s="129">
        <f t="shared" si="6"/>
        <v>0</v>
      </c>
      <c r="BE12" s="129">
        <f t="shared" si="7"/>
        <v>0</v>
      </c>
      <c r="BF12" s="129">
        <f t="shared" si="8"/>
        <v>0</v>
      </c>
      <c r="BG12" s="129">
        <f t="shared" si="9"/>
        <v>0</v>
      </c>
      <c r="BH12" s="129">
        <f t="shared" si="10"/>
        <v>0</v>
      </c>
      <c r="BI12" s="129">
        <f t="shared" si="11"/>
        <v>0</v>
      </c>
      <c r="BJ12" s="129">
        <f t="shared" si="12"/>
        <v>0</v>
      </c>
      <c r="BK12" s="129">
        <f t="shared" si="13"/>
        <v>0</v>
      </c>
      <c r="BL12" s="129">
        <f t="shared" si="14"/>
        <v>0</v>
      </c>
      <c r="BM12" s="129">
        <f t="shared" si="15"/>
        <v>0</v>
      </c>
      <c r="BN12" s="129">
        <f t="shared" si="16"/>
        <v>0</v>
      </c>
      <c r="BO12" s="129">
        <f t="shared" si="17"/>
        <v>0</v>
      </c>
      <c r="BP12" s="129">
        <f>COUNTA(#REF!)</f>
        <v>1</v>
      </c>
      <c r="BQ12" s="129">
        <f>COUNTA(#REF!)</f>
        <v>1</v>
      </c>
      <c r="BR12" s="129">
        <f t="shared" si="18"/>
        <v>0</v>
      </c>
      <c r="BS12" s="129">
        <f t="shared" si="19"/>
        <v>0</v>
      </c>
      <c r="BT12" s="129">
        <f t="shared" si="20"/>
        <v>0</v>
      </c>
      <c r="BU12" s="129">
        <f t="shared" si="21"/>
        <v>0</v>
      </c>
      <c r="BV12" s="129">
        <f>COUNTA(#REF!)</f>
        <v>1</v>
      </c>
      <c r="BW12" s="129">
        <f t="shared" si="22"/>
        <v>0</v>
      </c>
      <c r="BX12" s="129">
        <f t="shared" si="23"/>
        <v>0</v>
      </c>
      <c r="BY12" s="129">
        <f t="shared" si="24"/>
        <v>0</v>
      </c>
      <c r="BZ12" s="129">
        <f t="shared" si="25"/>
        <v>0</v>
      </c>
      <c r="CA12" s="129">
        <f t="shared" si="26"/>
        <v>0</v>
      </c>
      <c r="CB12" s="129">
        <f t="shared" si="27"/>
        <v>0</v>
      </c>
      <c r="CC12" s="129">
        <f t="shared" si="28"/>
        <v>0</v>
      </c>
      <c r="CD12" s="129">
        <f t="shared" si="29"/>
        <v>0</v>
      </c>
      <c r="CE12" s="129">
        <f t="shared" si="30"/>
        <v>0</v>
      </c>
      <c r="CF12" s="130">
        <f t="shared" si="31"/>
        <v>0</v>
      </c>
      <c r="CG12" s="97"/>
      <c r="CH12" s="97"/>
      <c r="CI12" s="97"/>
      <c r="CJ12" s="97"/>
      <c r="CK12" s="97"/>
      <c r="CL12" s="97"/>
      <c r="CM12" s="97"/>
      <c r="CN12" s="97"/>
    </row>
    <row r="13" spans="1:95" s="73" customFormat="1" ht="22.5" customHeight="1" x14ac:dyDescent="0.2">
      <c r="A13" s="83" t="s">
        <v>13</v>
      </c>
      <c r="B13" s="94"/>
      <c r="C13" s="95"/>
      <c r="D13" s="95"/>
      <c r="E13" s="95"/>
      <c r="F13" s="95"/>
      <c r="G13" s="95"/>
      <c r="H13" s="95"/>
      <c r="I13" s="95"/>
      <c r="J13" s="95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75"/>
      <c r="AT13" s="70"/>
      <c r="AU13" s="71"/>
      <c r="AV13" s="71"/>
      <c r="AW13" s="71"/>
      <c r="AX13" s="72">
        <f t="shared" si="0"/>
        <v>0</v>
      </c>
      <c r="AY13" s="72">
        <f t="shared" si="1"/>
        <v>0</v>
      </c>
      <c r="AZ13" s="72">
        <f t="shared" si="2"/>
        <v>0</v>
      </c>
      <c r="BA13" s="72">
        <f t="shared" si="3"/>
        <v>0</v>
      </c>
      <c r="BB13" s="72">
        <f t="shared" si="4"/>
        <v>0</v>
      </c>
      <c r="BC13" s="72">
        <f t="shared" si="5"/>
        <v>0</v>
      </c>
      <c r="BD13" s="72">
        <f t="shared" si="6"/>
        <v>0</v>
      </c>
      <c r="BE13" s="72">
        <f t="shared" si="7"/>
        <v>0</v>
      </c>
      <c r="BF13" s="72">
        <f t="shared" si="8"/>
        <v>0</v>
      </c>
      <c r="BG13" s="72">
        <f t="shared" si="9"/>
        <v>0</v>
      </c>
      <c r="BH13" s="72">
        <f t="shared" si="10"/>
        <v>0</v>
      </c>
      <c r="BI13" s="72">
        <f t="shared" si="11"/>
        <v>0</v>
      </c>
      <c r="BJ13" s="72">
        <f t="shared" si="12"/>
        <v>0</v>
      </c>
      <c r="BK13" s="72">
        <f t="shared" si="13"/>
        <v>0</v>
      </c>
      <c r="BL13" s="72">
        <f t="shared" si="14"/>
        <v>0</v>
      </c>
      <c r="BM13" s="72">
        <f t="shared" si="15"/>
        <v>0</v>
      </c>
      <c r="BN13" s="72">
        <f t="shared" si="16"/>
        <v>0</v>
      </c>
      <c r="BO13" s="72">
        <f t="shared" si="17"/>
        <v>0</v>
      </c>
      <c r="BP13" s="72">
        <f>COUNTA(#REF!)</f>
        <v>1</v>
      </c>
      <c r="BQ13" s="72">
        <f>COUNTA(#REF!)</f>
        <v>1</v>
      </c>
      <c r="BR13" s="72">
        <f t="shared" si="18"/>
        <v>0</v>
      </c>
      <c r="BS13" s="72">
        <f t="shared" si="19"/>
        <v>0</v>
      </c>
      <c r="BT13" s="72">
        <f t="shared" si="20"/>
        <v>0</v>
      </c>
      <c r="BU13" s="72">
        <f t="shared" si="21"/>
        <v>0</v>
      </c>
      <c r="BV13" s="72">
        <f>COUNTA(#REF!)</f>
        <v>1</v>
      </c>
      <c r="BW13" s="72">
        <f t="shared" si="22"/>
        <v>0</v>
      </c>
      <c r="BX13" s="72">
        <f t="shared" si="23"/>
        <v>0</v>
      </c>
      <c r="BY13" s="72">
        <f t="shared" si="24"/>
        <v>0</v>
      </c>
      <c r="BZ13" s="72">
        <f t="shared" si="25"/>
        <v>0</v>
      </c>
      <c r="CA13" s="72">
        <f t="shared" si="26"/>
        <v>0</v>
      </c>
      <c r="CB13" s="72">
        <f t="shared" si="27"/>
        <v>0</v>
      </c>
      <c r="CC13" s="72">
        <f t="shared" si="28"/>
        <v>0</v>
      </c>
      <c r="CD13" s="72">
        <f t="shared" si="29"/>
        <v>0</v>
      </c>
      <c r="CE13" s="72">
        <f t="shared" si="30"/>
        <v>0</v>
      </c>
      <c r="CF13" s="119">
        <f t="shared" si="31"/>
        <v>0</v>
      </c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</row>
    <row r="14" spans="1:95" ht="22.5" customHeight="1" x14ac:dyDescent="0.2">
      <c r="A14" s="82" t="s">
        <v>14</v>
      </c>
      <c r="B14" s="91"/>
      <c r="C14" s="92"/>
      <c r="D14" s="92"/>
      <c r="E14" s="92"/>
      <c r="F14" s="125"/>
      <c r="G14" s="125"/>
      <c r="H14" s="125"/>
      <c r="I14" s="125"/>
      <c r="J14" s="125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74"/>
      <c r="AT14" s="51"/>
      <c r="AU14" s="52"/>
      <c r="AV14" s="52"/>
      <c r="AW14" s="52"/>
      <c r="AX14" s="22">
        <f t="shared" si="0"/>
        <v>0</v>
      </c>
      <c r="AY14" s="22">
        <f t="shared" si="1"/>
        <v>0</v>
      </c>
      <c r="AZ14" s="22">
        <f t="shared" si="2"/>
        <v>0</v>
      </c>
      <c r="BA14" s="22">
        <f t="shared" si="3"/>
        <v>0</v>
      </c>
      <c r="BB14" s="22">
        <f t="shared" si="4"/>
        <v>0</v>
      </c>
      <c r="BC14" s="22">
        <f t="shared" si="5"/>
        <v>0</v>
      </c>
      <c r="BD14" s="22">
        <f t="shared" si="6"/>
        <v>0</v>
      </c>
      <c r="BE14" s="22">
        <f t="shared" si="7"/>
        <v>0</v>
      </c>
      <c r="BF14" s="22">
        <f t="shared" si="8"/>
        <v>0</v>
      </c>
      <c r="BG14" s="22">
        <f t="shared" si="9"/>
        <v>0</v>
      </c>
      <c r="BH14" s="22">
        <f t="shared" si="10"/>
        <v>0</v>
      </c>
      <c r="BI14" s="22">
        <f t="shared" si="11"/>
        <v>0</v>
      </c>
      <c r="BJ14" s="22">
        <f t="shared" si="12"/>
        <v>0</v>
      </c>
      <c r="BK14" s="22">
        <f t="shared" si="13"/>
        <v>0</v>
      </c>
      <c r="BL14" s="22">
        <f t="shared" si="14"/>
        <v>0</v>
      </c>
      <c r="BM14" s="22">
        <f t="shared" si="15"/>
        <v>0</v>
      </c>
      <c r="BN14" s="22">
        <f t="shared" si="16"/>
        <v>0</v>
      </c>
      <c r="BO14" s="22">
        <f t="shared" si="17"/>
        <v>0</v>
      </c>
      <c r="BP14" s="22">
        <f>COUNTA(#REF!)</f>
        <v>1</v>
      </c>
      <c r="BQ14" s="22">
        <f>COUNTA(#REF!)</f>
        <v>1</v>
      </c>
      <c r="BR14" s="22">
        <f t="shared" si="18"/>
        <v>0</v>
      </c>
      <c r="BS14" s="22">
        <f t="shared" si="19"/>
        <v>0</v>
      </c>
      <c r="BT14" s="22">
        <f t="shared" si="20"/>
        <v>0</v>
      </c>
      <c r="BU14" s="22">
        <f t="shared" si="21"/>
        <v>0</v>
      </c>
      <c r="BV14" s="22">
        <f>COUNTA(#REF!)</f>
        <v>1</v>
      </c>
      <c r="BW14" s="22">
        <f t="shared" si="22"/>
        <v>0</v>
      </c>
      <c r="BX14" s="22">
        <f t="shared" si="23"/>
        <v>0</v>
      </c>
      <c r="BY14" s="22">
        <f t="shared" si="24"/>
        <v>0</v>
      </c>
      <c r="BZ14" s="22">
        <f t="shared" si="25"/>
        <v>0</v>
      </c>
      <c r="CA14" s="22">
        <f t="shared" si="26"/>
        <v>0</v>
      </c>
      <c r="CB14" s="22">
        <f t="shared" si="27"/>
        <v>0</v>
      </c>
      <c r="CC14" s="22">
        <f t="shared" si="28"/>
        <v>0</v>
      </c>
      <c r="CD14" s="22">
        <f t="shared" si="29"/>
        <v>0</v>
      </c>
      <c r="CE14" s="22">
        <f t="shared" si="30"/>
        <v>0</v>
      </c>
      <c r="CF14" s="118">
        <f t="shared" si="31"/>
        <v>0</v>
      </c>
    </row>
    <row r="15" spans="1:95" s="73" customFormat="1" ht="22.5" customHeight="1" x14ac:dyDescent="0.2">
      <c r="A15" s="83" t="s">
        <v>15</v>
      </c>
      <c r="B15" s="94"/>
      <c r="C15" s="95"/>
      <c r="D15" s="95"/>
      <c r="E15" s="95"/>
      <c r="F15" s="95"/>
      <c r="G15" s="95"/>
      <c r="H15" s="95"/>
      <c r="I15" s="95"/>
      <c r="J15" s="95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75"/>
      <c r="AT15" s="70"/>
      <c r="AU15" s="71"/>
      <c r="AV15" s="71"/>
      <c r="AW15" s="71"/>
      <c r="AX15" s="72">
        <f t="shared" si="0"/>
        <v>0</v>
      </c>
      <c r="AY15" s="72">
        <f t="shared" si="1"/>
        <v>0</v>
      </c>
      <c r="AZ15" s="72">
        <f t="shared" si="2"/>
        <v>0</v>
      </c>
      <c r="BA15" s="72">
        <f t="shared" si="3"/>
        <v>0</v>
      </c>
      <c r="BB15" s="72">
        <f t="shared" si="4"/>
        <v>0</v>
      </c>
      <c r="BC15" s="72">
        <f t="shared" si="5"/>
        <v>0</v>
      </c>
      <c r="BD15" s="72">
        <f t="shared" si="6"/>
        <v>0</v>
      </c>
      <c r="BE15" s="72">
        <f t="shared" si="7"/>
        <v>0</v>
      </c>
      <c r="BF15" s="72">
        <f t="shared" si="8"/>
        <v>0</v>
      </c>
      <c r="BG15" s="72">
        <f t="shared" si="9"/>
        <v>0</v>
      </c>
      <c r="BH15" s="72">
        <f t="shared" si="10"/>
        <v>0</v>
      </c>
      <c r="BI15" s="72">
        <f t="shared" si="11"/>
        <v>0</v>
      </c>
      <c r="BJ15" s="72">
        <f t="shared" si="12"/>
        <v>0</v>
      </c>
      <c r="BK15" s="72">
        <f t="shared" si="13"/>
        <v>0</v>
      </c>
      <c r="BL15" s="72">
        <f t="shared" si="14"/>
        <v>0</v>
      </c>
      <c r="BM15" s="72">
        <f t="shared" si="15"/>
        <v>0</v>
      </c>
      <c r="BN15" s="72">
        <f t="shared" si="16"/>
        <v>0</v>
      </c>
      <c r="BO15" s="72">
        <f t="shared" si="17"/>
        <v>0</v>
      </c>
      <c r="BP15" s="72">
        <f>COUNTA(#REF!)</f>
        <v>1</v>
      </c>
      <c r="BQ15" s="72">
        <f>COUNTA(#REF!)</f>
        <v>1</v>
      </c>
      <c r="BR15" s="72">
        <f t="shared" si="18"/>
        <v>0</v>
      </c>
      <c r="BS15" s="72">
        <f t="shared" si="19"/>
        <v>0</v>
      </c>
      <c r="BT15" s="72">
        <f t="shared" si="20"/>
        <v>0</v>
      </c>
      <c r="BU15" s="72">
        <f t="shared" si="21"/>
        <v>0</v>
      </c>
      <c r="BV15" s="72">
        <f>COUNTA(#REF!)</f>
        <v>1</v>
      </c>
      <c r="BW15" s="72">
        <f t="shared" si="22"/>
        <v>0</v>
      </c>
      <c r="BX15" s="72">
        <f t="shared" si="23"/>
        <v>0</v>
      </c>
      <c r="BY15" s="72">
        <f t="shared" si="24"/>
        <v>0</v>
      </c>
      <c r="BZ15" s="72">
        <f t="shared" si="25"/>
        <v>0</v>
      </c>
      <c r="CA15" s="72">
        <f t="shared" si="26"/>
        <v>0</v>
      </c>
      <c r="CB15" s="72">
        <f t="shared" si="27"/>
        <v>0</v>
      </c>
      <c r="CC15" s="72">
        <f t="shared" si="28"/>
        <v>0</v>
      </c>
      <c r="CD15" s="72">
        <f t="shared" si="29"/>
        <v>0</v>
      </c>
      <c r="CE15" s="72">
        <f t="shared" si="30"/>
        <v>0</v>
      </c>
      <c r="CF15" s="119">
        <f t="shared" si="31"/>
        <v>0</v>
      </c>
      <c r="CG15" s="152"/>
      <c r="CH15" s="152"/>
      <c r="CI15" s="152"/>
      <c r="CJ15" s="152"/>
      <c r="CK15" s="152"/>
      <c r="CL15" s="152"/>
      <c r="CM15" s="152"/>
      <c r="CN15" s="152"/>
    </row>
    <row r="16" spans="1:95" ht="22.5" customHeight="1" x14ac:dyDescent="0.2">
      <c r="A16" s="82" t="s">
        <v>16</v>
      </c>
      <c r="B16" s="91"/>
      <c r="C16" s="92"/>
      <c r="D16" s="92"/>
      <c r="E16" s="92"/>
      <c r="F16" s="125"/>
      <c r="G16" s="125"/>
      <c r="H16" s="125"/>
      <c r="I16" s="125"/>
      <c r="J16" s="125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74"/>
      <c r="AT16" s="51"/>
      <c r="AU16" s="52"/>
      <c r="AV16" s="52"/>
      <c r="AW16" s="52"/>
      <c r="AX16" s="22">
        <f t="shared" si="0"/>
        <v>0</v>
      </c>
      <c r="AY16" s="22">
        <f t="shared" si="1"/>
        <v>0</v>
      </c>
      <c r="AZ16" s="22">
        <f t="shared" si="2"/>
        <v>0</v>
      </c>
      <c r="BA16" s="22">
        <f t="shared" si="3"/>
        <v>0</v>
      </c>
      <c r="BB16" s="22">
        <f t="shared" si="4"/>
        <v>0</v>
      </c>
      <c r="BC16" s="22">
        <f t="shared" si="5"/>
        <v>0</v>
      </c>
      <c r="BD16" s="22">
        <f t="shared" si="6"/>
        <v>0</v>
      </c>
      <c r="BE16" s="22">
        <f t="shared" si="7"/>
        <v>0</v>
      </c>
      <c r="BF16" s="22">
        <f t="shared" si="8"/>
        <v>0</v>
      </c>
      <c r="BG16" s="22">
        <f t="shared" si="9"/>
        <v>0</v>
      </c>
      <c r="BH16" s="22">
        <f t="shared" si="10"/>
        <v>0</v>
      </c>
      <c r="BI16" s="22">
        <f t="shared" si="11"/>
        <v>0</v>
      </c>
      <c r="BJ16" s="22">
        <f t="shared" si="12"/>
        <v>0</v>
      </c>
      <c r="BK16" s="22">
        <f t="shared" si="13"/>
        <v>0</v>
      </c>
      <c r="BL16" s="22">
        <f t="shared" si="14"/>
        <v>0</v>
      </c>
      <c r="BM16" s="22">
        <f t="shared" si="15"/>
        <v>0</v>
      </c>
      <c r="BN16" s="22">
        <f t="shared" si="16"/>
        <v>0</v>
      </c>
      <c r="BO16" s="22">
        <f t="shared" si="17"/>
        <v>0</v>
      </c>
      <c r="BP16" s="22">
        <f>COUNTA(#REF!)</f>
        <v>1</v>
      </c>
      <c r="BQ16" s="22">
        <f>COUNTA(#REF!)</f>
        <v>1</v>
      </c>
      <c r="BR16" s="22">
        <f t="shared" si="18"/>
        <v>0</v>
      </c>
      <c r="BS16" s="22">
        <f t="shared" si="19"/>
        <v>0</v>
      </c>
      <c r="BT16" s="22">
        <f t="shared" si="20"/>
        <v>0</v>
      </c>
      <c r="BU16" s="22">
        <f t="shared" si="21"/>
        <v>0</v>
      </c>
      <c r="BV16" s="22">
        <f>COUNTA(#REF!)</f>
        <v>1</v>
      </c>
      <c r="BW16" s="22">
        <f t="shared" si="22"/>
        <v>0</v>
      </c>
      <c r="BX16" s="22">
        <f t="shared" si="23"/>
        <v>0</v>
      </c>
      <c r="BY16" s="22">
        <f t="shared" si="24"/>
        <v>0</v>
      </c>
      <c r="BZ16" s="22">
        <f t="shared" si="25"/>
        <v>0</v>
      </c>
      <c r="CA16" s="22">
        <f t="shared" si="26"/>
        <v>0</v>
      </c>
      <c r="CB16" s="22">
        <f t="shared" si="27"/>
        <v>0</v>
      </c>
      <c r="CC16" s="22">
        <f t="shared" si="28"/>
        <v>0</v>
      </c>
      <c r="CD16" s="22">
        <f t="shared" si="29"/>
        <v>0</v>
      </c>
      <c r="CE16" s="22">
        <f t="shared" si="30"/>
        <v>0</v>
      </c>
      <c r="CF16" s="118">
        <f t="shared" si="31"/>
        <v>0</v>
      </c>
    </row>
    <row r="17" spans="1:92" s="73" customFormat="1" ht="22.5" customHeight="1" x14ac:dyDescent="0.2">
      <c r="A17" s="83" t="s">
        <v>17</v>
      </c>
      <c r="B17" s="94"/>
      <c r="C17" s="95"/>
      <c r="D17" s="95"/>
      <c r="E17" s="95"/>
      <c r="F17" s="95"/>
      <c r="G17" s="95"/>
      <c r="H17" s="95"/>
      <c r="I17" s="95"/>
      <c r="J17" s="9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75"/>
      <c r="AT17" s="70"/>
      <c r="AU17" s="71"/>
      <c r="AV17" s="71"/>
      <c r="AW17" s="71"/>
      <c r="AX17" s="72">
        <f t="shared" si="0"/>
        <v>0</v>
      </c>
      <c r="AY17" s="72">
        <f t="shared" si="1"/>
        <v>0</v>
      </c>
      <c r="AZ17" s="72">
        <f t="shared" si="2"/>
        <v>0</v>
      </c>
      <c r="BA17" s="72">
        <f t="shared" si="3"/>
        <v>0</v>
      </c>
      <c r="BB17" s="72">
        <f t="shared" si="4"/>
        <v>0</v>
      </c>
      <c r="BC17" s="72">
        <f t="shared" si="5"/>
        <v>0</v>
      </c>
      <c r="BD17" s="72">
        <f t="shared" si="6"/>
        <v>0</v>
      </c>
      <c r="BE17" s="72">
        <f t="shared" si="7"/>
        <v>0</v>
      </c>
      <c r="BF17" s="72">
        <f t="shared" si="8"/>
        <v>0</v>
      </c>
      <c r="BG17" s="72">
        <f t="shared" si="9"/>
        <v>0</v>
      </c>
      <c r="BH17" s="72">
        <f t="shared" si="10"/>
        <v>0</v>
      </c>
      <c r="BI17" s="72">
        <f t="shared" si="11"/>
        <v>0</v>
      </c>
      <c r="BJ17" s="72">
        <f t="shared" si="12"/>
        <v>0</v>
      </c>
      <c r="BK17" s="72">
        <f t="shared" si="13"/>
        <v>0</v>
      </c>
      <c r="BL17" s="72">
        <f t="shared" si="14"/>
        <v>0</v>
      </c>
      <c r="BM17" s="72">
        <f t="shared" si="15"/>
        <v>0</v>
      </c>
      <c r="BN17" s="72">
        <f t="shared" si="16"/>
        <v>0</v>
      </c>
      <c r="BO17" s="72">
        <f t="shared" si="17"/>
        <v>0</v>
      </c>
      <c r="BP17" s="72">
        <f>COUNTA(#REF!)</f>
        <v>1</v>
      </c>
      <c r="BQ17" s="72">
        <f>COUNTA(#REF!)</f>
        <v>1</v>
      </c>
      <c r="BR17" s="72">
        <f t="shared" si="18"/>
        <v>0</v>
      </c>
      <c r="BS17" s="72">
        <f t="shared" si="19"/>
        <v>0</v>
      </c>
      <c r="BT17" s="72">
        <f t="shared" si="20"/>
        <v>0</v>
      </c>
      <c r="BU17" s="72">
        <f t="shared" si="21"/>
        <v>0</v>
      </c>
      <c r="BV17" s="72">
        <f>COUNTA(#REF!)</f>
        <v>1</v>
      </c>
      <c r="BW17" s="72">
        <f t="shared" si="22"/>
        <v>0</v>
      </c>
      <c r="BX17" s="72">
        <f t="shared" si="23"/>
        <v>0</v>
      </c>
      <c r="BY17" s="72">
        <f t="shared" si="24"/>
        <v>0</v>
      </c>
      <c r="BZ17" s="72">
        <f t="shared" si="25"/>
        <v>0</v>
      </c>
      <c r="CA17" s="72">
        <f t="shared" si="26"/>
        <v>0</v>
      </c>
      <c r="CB17" s="72">
        <f t="shared" si="27"/>
        <v>0</v>
      </c>
      <c r="CC17" s="72">
        <f t="shared" si="28"/>
        <v>0</v>
      </c>
      <c r="CD17" s="72">
        <f t="shared" si="29"/>
        <v>0</v>
      </c>
      <c r="CE17" s="72">
        <f t="shared" si="30"/>
        <v>0</v>
      </c>
      <c r="CF17" s="119">
        <f t="shared" si="31"/>
        <v>0</v>
      </c>
      <c r="CG17" s="152"/>
      <c r="CH17" s="152"/>
      <c r="CI17" s="152"/>
      <c r="CJ17" s="152"/>
      <c r="CK17" s="152"/>
      <c r="CL17" s="152"/>
      <c r="CM17" s="152"/>
      <c r="CN17" s="152"/>
    </row>
    <row r="18" spans="1:92" ht="22.5" customHeight="1" x14ac:dyDescent="0.2">
      <c r="A18" s="82" t="s">
        <v>18</v>
      </c>
      <c r="B18" s="91"/>
      <c r="C18" s="92"/>
      <c r="D18" s="92"/>
      <c r="E18" s="92"/>
      <c r="F18" s="125"/>
      <c r="G18" s="125"/>
      <c r="H18" s="125"/>
      <c r="I18" s="125"/>
      <c r="J18" s="125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74"/>
      <c r="AT18" s="51"/>
      <c r="AU18" s="52"/>
      <c r="AV18" s="52"/>
      <c r="AW18" s="52"/>
      <c r="AX18" s="22">
        <f t="shared" si="0"/>
        <v>0</v>
      </c>
      <c r="AY18" s="22">
        <f t="shared" si="1"/>
        <v>0</v>
      </c>
      <c r="AZ18" s="22">
        <f t="shared" si="2"/>
        <v>0</v>
      </c>
      <c r="BA18" s="22">
        <f t="shared" si="3"/>
        <v>0</v>
      </c>
      <c r="BB18" s="22">
        <f t="shared" si="4"/>
        <v>0</v>
      </c>
      <c r="BC18" s="22">
        <f t="shared" si="5"/>
        <v>0</v>
      </c>
      <c r="BD18" s="22">
        <f t="shared" si="6"/>
        <v>0</v>
      </c>
      <c r="BE18" s="22">
        <f t="shared" si="7"/>
        <v>0</v>
      </c>
      <c r="BF18" s="22">
        <f t="shared" si="8"/>
        <v>0</v>
      </c>
      <c r="BG18" s="22">
        <f t="shared" si="9"/>
        <v>0</v>
      </c>
      <c r="BH18" s="22">
        <f t="shared" si="10"/>
        <v>0</v>
      </c>
      <c r="BI18" s="22">
        <f t="shared" si="11"/>
        <v>0</v>
      </c>
      <c r="BJ18" s="22">
        <f t="shared" si="12"/>
        <v>0</v>
      </c>
      <c r="BK18" s="22">
        <f t="shared" si="13"/>
        <v>0</v>
      </c>
      <c r="BL18" s="22">
        <f t="shared" si="14"/>
        <v>0</v>
      </c>
      <c r="BM18" s="22">
        <f t="shared" si="15"/>
        <v>0</v>
      </c>
      <c r="BN18" s="22">
        <f t="shared" si="16"/>
        <v>0</v>
      </c>
      <c r="BO18" s="22">
        <f t="shared" si="17"/>
        <v>0</v>
      </c>
      <c r="BP18" s="22">
        <f>COUNTA(#REF!)</f>
        <v>1</v>
      </c>
      <c r="BQ18" s="22">
        <f>COUNTA(#REF!)</f>
        <v>1</v>
      </c>
      <c r="BR18" s="22">
        <f t="shared" si="18"/>
        <v>0</v>
      </c>
      <c r="BS18" s="22">
        <f t="shared" si="19"/>
        <v>0</v>
      </c>
      <c r="BT18" s="22">
        <f t="shared" si="20"/>
        <v>0</v>
      </c>
      <c r="BU18" s="22">
        <f t="shared" si="21"/>
        <v>0</v>
      </c>
      <c r="BV18" s="22">
        <f>COUNTA(#REF!)</f>
        <v>1</v>
      </c>
      <c r="BW18" s="22">
        <f t="shared" si="22"/>
        <v>0</v>
      </c>
      <c r="BX18" s="22">
        <f t="shared" si="23"/>
        <v>0</v>
      </c>
      <c r="BY18" s="22">
        <f t="shared" si="24"/>
        <v>0</v>
      </c>
      <c r="BZ18" s="22">
        <f t="shared" si="25"/>
        <v>0</v>
      </c>
      <c r="CA18" s="22">
        <f t="shared" si="26"/>
        <v>0</v>
      </c>
      <c r="CB18" s="22">
        <f t="shared" si="27"/>
        <v>0</v>
      </c>
      <c r="CC18" s="22">
        <f t="shared" si="28"/>
        <v>0</v>
      </c>
      <c r="CD18" s="22">
        <f t="shared" si="29"/>
        <v>0</v>
      </c>
      <c r="CE18" s="22">
        <f t="shared" si="30"/>
        <v>0</v>
      </c>
      <c r="CF18" s="118">
        <f t="shared" si="31"/>
        <v>0</v>
      </c>
    </row>
    <row r="19" spans="1:92" s="73" customFormat="1" ht="22.5" customHeight="1" x14ac:dyDescent="0.2">
      <c r="A19" s="83" t="s">
        <v>19</v>
      </c>
      <c r="B19" s="94"/>
      <c r="C19" s="95"/>
      <c r="D19" s="95"/>
      <c r="E19" s="95"/>
      <c r="F19" s="95"/>
      <c r="G19" s="95"/>
      <c r="H19" s="95"/>
      <c r="I19" s="95"/>
      <c r="J19" s="95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75"/>
      <c r="AT19" s="70"/>
      <c r="AU19" s="71"/>
      <c r="AV19" s="71"/>
      <c r="AW19" s="71"/>
      <c r="AX19" s="72">
        <f t="shared" si="0"/>
        <v>0</v>
      </c>
      <c r="AY19" s="72">
        <f t="shared" si="1"/>
        <v>0</v>
      </c>
      <c r="AZ19" s="72">
        <f t="shared" si="2"/>
        <v>0</v>
      </c>
      <c r="BA19" s="72">
        <f t="shared" si="3"/>
        <v>0</v>
      </c>
      <c r="BB19" s="72">
        <f t="shared" si="4"/>
        <v>0</v>
      </c>
      <c r="BC19" s="72">
        <f t="shared" si="5"/>
        <v>0</v>
      </c>
      <c r="BD19" s="72">
        <f t="shared" si="6"/>
        <v>0</v>
      </c>
      <c r="BE19" s="72">
        <f t="shared" si="7"/>
        <v>0</v>
      </c>
      <c r="BF19" s="72">
        <f t="shared" si="8"/>
        <v>0</v>
      </c>
      <c r="BG19" s="72">
        <f t="shared" si="9"/>
        <v>0</v>
      </c>
      <c r="BH19" s="72">
        <f t="shared" si="10"/>
        <v>0</v>
      </c>
      <c r="BI19" s="72">
        <f t="shared" si="11"/>
        <v>0</v>
      </c>
      <c r="BJ19" s="72">
        <f t="shared" si="12"/>
        <v>0</v>
      </c>
      <c r="BK19" s="72">
        <f t="shared" si="13"/>
        <v>0</v>
      </c>
      <c r="BL19" s="72">
        <f t="shared" si="14"/>
        <v>0</v>
      </c>
      <c r="BM19" s="72">
        <f t="shared" si="15"/>
        <v>0</v>
      </c>
      <c r="BN19" s="72">
        <f t="shared" si="16"/>
        <v>0</v>
      </c>
      <c r="BO19" s="72">
        <f t="shared" si="17"/>
        <v>0</v>
      </c>
      <c r="BP19" s="72">
        <f>COUNTA(#REF!)</f>
        <v>1</v>
      </c>
      <c r="BQ19" s="72">
        <f>COUNTA(#REF!)</f>
        <v>1</v>
      </c>
      <c r="BR19" s="72">
        <f t="shared" si="18"/>
        <v>0</v>
      </c>
      <c r="BS19" s="72">
        <f t="shared" si="19"/>
        <v>0</v>
      </c>
      <c r="BT19" s="72">
        <f t="shared" si="20"/>
        <v>0</v>
      </c>
      <c r="BU19" s="72">
        <f t="shared" si="21"/>
        <v>0</v>
      </c>
      <c r="BV19" s="72">
        <f>COUNTA(#REF!)</f>
        <v>1</v>
      </c>
      <c r="BW19" s="72">
        <f t="shared" ref="BW19:BW39" si="32">COUNTA(AJ19)</f>
        <v>0</v>
      </c>
      <c r="BX19" s="72">
        <f t="shared" ref="BX19:BX39" si="33">COUNTA(AK19)</f>
        <v>0</v>
      </c>
      <c r="BY19" s="72">
        <f t="shared" ref="BY19:BY39" si="34">COUNTA(AL19)</f>
        <v>0</v>
      </c>
      <c r="BZ19" s="72">
        <f t="shared" ref="BZ19:BZ39" si="35">COUNTA(AM19)</f>
        <v>0</v>
      </c>
      <c r="CA19" s="72">
        <f t="shared" ref="CA19:CA39" si="36">COUNTA(AN19)</f>
        <v>0</v>
      </c>
      <c r="CB19" s="72">
        <f t="shared" ref="CB19:CB39" si="37">COUNTA(AO19)</f>
        <v>0</v>
      </c>
      <c r="CC19" s="72">
        <f t="shared" ref="CC19:CC39" si="38">COUNTA(AP19)</f>
        <v>0</v>
      </c>
      <c r="CD19" s="72">
        <f t="shared" ref="CD19:CD39" si="39">COUNTA(AQ19)</f>
        <v>0</v>
      </c>
      <c r="CE19" s="72">
        <f t="shared" ref="CE19:CE39" si="40">COUNTA(AR19)</f>
        <v>0</v>
      </c>
      <c r="CF19" s="119">
        <f t="shared" si="31"/>
        <v>0</v>
      </c>
      <c r="CG19" s="152"/>
      <c r="CH19" s="152"/>
      <c r="CI19" s="152"/>
      <c r="CJ19" s="152"/>
      <c r="CK19" s="152"/>
      <c r="CL19" s="152"/>
      <c r="CM19" s="152"/>
      <c r="CN19" s="152"/>
    </row>
    <row r="20" spans="1:92" ht="22.5" customHeight="1" x14ac:dyDescent="0.2">
      <c r="A20" s="82" t="s">
        <v>20</v>
      </c>
      <c r="B20" s="91"/>
      <c r="C20" s="92"/>
      <c r="D20" s="92"/>
      <c r="E20" s="92"/>
      <c r="F20" s="125"/>
      <c r="G20" s="125"/>
      <c r="H20" s="125"/>
      <c r="I20" s="125"/>
      <c r="J20" s="125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74"/>
      <c r="AT20" s="51"/>
      <c r="AU20" s="52"/>
      <c r="AV20" s="52"/>
      <c r="AW20" s="52"/>
      <c r="AX20" s="22">
        <f t="shared" si="0"/>
        <v>0</v>
      </c>
      <c r="AY20" s="22">
        <f t="shared" si="1"/>
        <v>0</v>
      </c>
      <c r="AZ20" s="22">
        <f t="shared" si="2"/>
        <v>0</v>
      </c>
      <c r="BA20" s="22">
        <f t="shared" si="3"/>
        <v>0</v>
      </c>
      <c r="BB20" s="22">
        <f t="shared" si="4"/>
        <v>0</v>
      </c>
      <c r="BC20" s="22">
        <f t="shared" si="5"/>
        <v>0</v>
      </c>
      <c r="BD20" s="22">
        <f t="shared" si="6"/>
        <v>0</v>
      </c>
      <c r="BE20" s="22">
        <f t="shared" si="7"/>
        <v>0</v>
      </c>
      <c r="BF20" s="22">
        <f t="shared" si="8"/>
        <v>0</v>
      </c>
      <c r="BG20" s="22">
        <f t="shared" si="9"/>
        <v>0</v>
      </c>
      <c r="BH20" s="22">
        <f t="shared" si="10"/>
        <v>0</v>
      </c>
      <c r="BI20" s="22">
        <f t="shared" si="11"/>
        <v>0</v>
      </c>
      <c r="BJ20" s="22">
        <f t="shared" si="12"/>
        <v>0</v>
      </c>
      <c r="BK20" s="22">
        <f t="shared" si="13"/>
        <v>0</v>
      </c>
      <c r="BL20" s="22">
        <f t="shared" si="14"/>
        <v>0</v>
      </c>
      <c r="BM20" s="22">
        <f t="shared" si="15"/>
        <v>0</v>
      </c>
      <c r="BN20" s="22">
        <f t="shared" si="16"/>
        <v>0</v>
      </c>
      <c r="BO20" s="22">
        <f t="shared" si="17"/>
        <v>0</v>
      </c>
      <c r="BP20" s="22">
        <f>COUNTA(#REF!)</f>
        <v>1</v>
      </c>
      <c r="BQ20" s="22">
        <f>COUNTA(#REF!)</f>
        <v>1</v>
      </c>
      <c r="BR20" s="22">
        <f t="shared" si="18"/>
        <v>0</v>
      </c>
      <c r="BS20" s="22">
        <f t="shared" si="19"/>
        <v>0</v>
      </c>
      <c r="BT20" s="22">
        <f t="shared" si="20"/>
        <v>0</v>
      </c>
      <c r="BU20" s="22">
        <f t="shared" si="21"/>
        <v>0</v>
      </c>
      <c r="BV20" s="22">
        <f>COUNTA(#REF!)</f>
        <v>1</v>
      </c>
      <c r="BW20" s="22">
        <f t="shared" si="32"/>
        <v>0</v>
      </c>
      <c r="BX20" s="22">
        <f t="shared" si="33"/>
        <v>0</v>
      </c>
      <c r="BY20" s="22">
        <f t="shared" si="34"/>
        <v>0</v>
      </c>
      <c r="BZ20" s="22">
        <f t="shared" si="35"/>
        <v>0</v>
      </c>
      <c r="CA20" s="22">
        <f t="shared" si="36"/>
        <v>0</v>
      </c>
      <c r="CB20" s="22">
        <f t="shared" si="37"/>
        <v>0</v>
      </c>
      <c r="CC20" s="22">
        <f t="shared" si="38"/>
        <v>0</v>
      </c>
      <c r="CD20" s="22">
        <f t="shared" si="39"/>
        <v>0</v>
      </c>
      <c r="CE20" s="22">
        <f t="shared" si="40"/>
        <v>0</v>
      </c>
      <c r="CF20" s="118">
        <f t="shared" si="31"/>
        <v>0</v>
      </c>
    </row>
    <row r="21" spans="1:92" s="73" customFormat="1" ht="22.5" customHeight="1" x14ac:dyDescent="0.2">
      <c r="A21" s="83" t="s">
        <v>21</v>
      </c>
      <c r="B21" s="94"/>
      <c r="C21" s="95"/>
      <c r="D21" s="95"/>
      <c r="E21" s="95"/>
      <c r="F21" s="95"/>
      <c r="G21" s="95"/>
      <c r="H21" s="95"/>
      <c r="I21" s="95"/>
      <c r="J21" s="95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75"/>
      <c r="AT21" s="70"/>
      <c r="AU21" s="71"/>
      <c r="AV21" s="71"/>
      <c r="AW21" s="71"/>
      <c r="AX21" s="72">
        <f t="shared" si="0"/>
        <v>0</v>
      </c>
      <c r="AY21" s="72">
        <f t="shared" si="1"/>
        <v>0</v>
      </c>
      <c r="AZ21" s="72">
        <f t="shared" si="2"/>
        <v>0</v>
      </c>
      <c r="BA21" s="72">
        <f t="shared" si="3"/>
        <v>0</v>
      </c>
      <c r="BB21" s="72">
        <f t="shared" si="4"/>
        <v>0</v>
      </c>
      <c r="BC21" s="72">
        <f t="shared" si="5"/>
        <v>0</v>
      </c>
      <c r="BD21" s="72">
        <f t="shared" si="6"/>
        <v>0</v>
      </c>
      <c r="BE21" s="72">
        <f t="shared" si="7"/>
        <v>0</v>
      </c>
      <c r="BF21" s="72">
        <f t="shared" si="8"/>
        <v>0</v>
      </c>
      <c r="BG21" s="72">
        <f t="shared" si="9"/>
        <v>0</v>
      </c>
      <c r="BH21" s="72">
        <f t="shared" si="10"/>
        <v>0</v>
      </c>
      <c r="BI21" s="72">
        <f t="shared" si="11"/>
        <v>0</v>
      </c>
      <c r="BJ21" s="72">
        <f t="shared" si="12"/>
        <v>0</v>
      </c>
      <c r="BK21" s="72">
        <f t="shared" si="13"/>
        <v>0</v>
      </c>
      <c r="BL21" s="72">
        <f t="shared" si="14"/>
        <v>0</v>
      </c>
      <c r="BM21" s="72">
        <f t="shared" si="15"/>
        <v>0</v>
      </c>
      <c r="BN21" s="72">
        <f t="shared" si="16"/>
        <v>0</v>
      </c>
      <c r="BO21" s="72">
        <f t="shared" si="17"/>
        <v>0</v>
      </c>
      <c r="BP21" s="72">
        <f>COUNTA(#REF!)</f>
        <v>1</v>
      </c>
      <c r="BQ21" s="72">
        <f>COUNTA(#REF!)</f>
        <v>1</v>
      </c>
      <c r="BR21" s="72">
        <f t="shared" si="18"/>
        <v>0</v>
      </c>
      <c r="BS21" s="72">
        <f t="shared" si="19"/>
        <v>0</v>
      </c>
      <c r="BT21" s="72">
        <f t="shared" si="20"/>
        <v>0</v>
      </c>
      <c r="BU21" s="72">
        <f t="shared" si="21"/>
        <v>0</v>
      </c>
      <c r="BV21" s="72">
        <f>COUNTA(#REF!)</f>
        <v>1</v>
      </c>
      <c r="BW21" s="72">
        <f t="shared" si="32"/>
        <v>0</v>
      </c>
      <c r="BX21" s="72">
        <f t="shared" si="33"/>
        <v>0</v>
      </c>
      <c r="BY21" s="72">
        <f t="shared" si="34"/>
        <v>0</v>
      </c>
      <c r="BZ21" s="72">
        <f t="shared" si="35"/>
        <v>0</v>
      </c>
      <c r="CA21" s="72">
        <f t="shared" si="36"/>
        <v>0</v>
      </c>
      <c r="CB21" s="72">
        <f t="shared" si="37"/>
        <v>0</v>
      </c>
      <c r="CC21" s="72">
        <f t="shared" si="38"/>
        <v>0</v>
      </c>
      <c r="CD21" s="72">
        <f t="shared" si="39"/>
        <v>0</v>
      </c>
      <c r="CE21" s="72">
        <f t="shared" si="40"/>
        <v>0</v>
      </c>
      <c r="CF21" s="119">
        <f t="shared" si="31"/>
        <v>0</v>
      </c>
      <c r="CG21" s="152"/>
      <c r="CH21" s="152"/>
      <c r="CI21" s="152"/>
      <c r="CJ21" s="152"/>
      <c r="CK21" s="152"/>
      <c r="CL21" s="152"/>
      <c r="CM21" s="152"/>
      <c r="CN21" s="152"/>
    </row>
    <row r="22" spans="1:92" ht="22.5" customHeight="1" x14ac:dyDescent="0.2">
      <c r="A22" s="82" t="s">
        <v>22</v>
      </c>
      <c r="B22" s="91"/>
      <c r="C22" s="92"/>
      <c r="D22" s="92"/>
      <c r="E22" s="92"/>
      <c r="F22" s="125"/>
      <c r="G22" s="125"/>
      <c r="H22" s="125"/>
      <c r="I22" s="125"/>
      <c r="J22" s="125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74"/>
      <c r="AT22" s="51"/>
      <c r="AU22" s="52"/>
      <c r="AV22" s="52"/>
      <c r="AW22" s="52"/>
      <c r="AX22" s="22">
        <f t="shared" si="0"/>
        <v>0</v>
      </c>
      <c r="AY22" s="22">
        <f t="shared" si="1"/>
        <v>0</v>
      </c>
      <c r="AZ22" s="22">
        <f t="shared" si="2"/>
        <v>0</v>
      </c>
      <c r="BA22" s="22">
        <f t="shared" si="3"/>
        <v>0</v>
      </c>
      <c r="BB22" s="22">
        <f t="shared" si="4"/>
        <v>0</v>
      </c>
      <c r="BC22" s="22">
        <f t="shared" si="5"/>
        <v>0</v>
      </c>
      <c r="BD22" s="22">
        <f t="shared" si="6"/>
        <v>0</v>
      </c>
      <c r="BE22" s="22">
        <f t="shared" si="7"/>
        <v>0</v>
      </c>
      <c r="BF22" s="22">
        <f t="shared" si="8"/>
        <v>0</v>
      </c>
      <c r="BG22" s="22">
        <f t="shared" si="9"/>
        <v>0</v>
      </c>
      <c r="BH22" s="22">
        <f t="shared" si="10"/>
        <v>0</v>
      </c>
      <c r="BI22" s="22">
        <f t="shared" si="11"/>
        <v>0</v>
      </c>
      <c r="BJ22" s="22">
        <f t="shared" si="12"/>
        <v>0</v>
      </c>
      <c r="BK22" s="22">
        <f t="shared" si="13"/>
        <v>0</v>
      </c>
      <c r="BL22" s="22">
        <f t="shared" si="14"/>
        <v>0</v>
      </c>
      <c r="BM22" s="22">
        <f t="shared" si="15"/>
        <v>0</v>
      </c>
      <c r="BN22" s="22">
        <f t="shared" si="16"/>
        <v>0</v>
      </c>
      <c r="BO22" s="22">
        <f t="shared" si="17"/>
        <v>0</v>
      </c>
      <c r="BP22" s="22">
        <f>COUNTA(#REF!)</f>
        <v>1</v>
      </c>
      <c r="BQ22" s="22">
        <f>COUNTA(#REF!)</f>
        <v>1</v>
      </c>
      <c r="BR22" s="22">
        <f t="shared" si="18"/>
        <v>0</v>
      </c>
      <c r="BS22" s="22">
        <f t="shared" si="19"/>
        <v>0</v>
      </c>
      <c r="BT22" s="22">
        <f t="shared" si="20"/>
        <v>0</v>
      </c>
      <c r="BU22" s="22">
        <f t="shared" si="21"/>
        <v>0</v>
      </c>
      <c r="BV22" s="22">
        <f>COUNTA(#REF!)</f>
        <v>1</v>
      </c>
      <c r="BW22" s="22">
        <f t="shared" si="32"/>
        <v>0</v>
      </c>
      <c r="BX22" s="22">
        <f t="shared" si="33"/>
        <v>0</v>
      </c>
      <c r="BY22" s="22">
        <f t="shared" si="34"/>
        <v>0</v>
      </c>
      <c r="BZ22" s="22">
        <f t="shared" si="35"/>
        <v>0</v>
      </c>
      <c r="CA22" s="22">
        <f t="shared" si="36"/>
        <v>0</v>
      </c>
      <c r="CB22" s="22">
        <f t="shared" si="37"/>
        <v>0</v>
      </c>
      <c r="CC22" s="22">
        <f t="shared" si="38"/>
        <v>0</v>
      </c>
      <c r="CD22" s="22">
        <f t="shared" si="39"/>
        <v>0</v>
      </c>
      <c r="CE22" s="22">
        <f t="shared" si="40"/>
        <v>0</v>
      </c>
      <c r="CF22" s="118">
        <f t="shared" si="31"/>
        <v>0</v>
      </c>
    </row>
    <row r="23" spans="1:92" s="73" customFormat="1" ht="22.5" customHeight="1" x14ac:dyDescent="0.2">
      <c r="A23" s="83" t="s">
        <v>23</v>
      </c>
      <c r="B23" s="94"/>
      <c r="C23" s="95"/>
      <c r="D23" s="95"/>
      <c r="E23" s="95"/>
      <c r="F23" s="95"/>
      <c r="G23" s="95"/>
      <c r="H23" s="95"/>
      <c r="I23" s="95"/>
      <c r="J23" s="95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75"/>
      <c r="AT23" s="70"/>
      <c r="AU23" s="71"/>
      <c r="AV23" s="71"/>
      <c r="AW23" s="71"/>
      <c r="AX23" s="72">
        <f t="shared" si="0"/>
        <v>0</v>
      </c>
      <c r="AY23" s="72">
        <f t="shared" si="1"/>
        <v>0</v>
      </c>
      <c r="AZ23" s="72">
        <f t="shared" si="2"/>
        <v>0</v>
      </c>
      <c r="BA23" s="72">
        <f t="shared" si="3"/>
        <v>0</v>
      </c>
      <c r="BB23" s="72">
        <f t="shared" si="4"/>
        <v>0</v>
      </c>
      <c r="BC23" s="72">
        <f t="shared" si="5"/>
        <v>0</v>
      </c>
      <c r="BD23" s="72">
        <f t="shared" si="6"/>
        <v>0</v>
      </c>
      <c r="BE23" s="72">
        <f t="shared" si="7"/>
        <v>0</v>
      </c>
      <c r="BF23" s="72">
        <f t="shared" si="8"/>
        <v>0</v>
      </c>
      <c r="BG23" s="72">
        <f t="shared" si="9"/>
        <v>0</v>
      </c>
      <c r="BH23" s="72">
        <f t="shared" si="10"/>
        <v>0</v>
      </c>
      <c r="BI23" s="72">
        <f t="shared" si="11"/>
        <v>0</v>
      </c>
      <c r="BJ23" s="72">
        <f t="shared" si="12"/>
        <v>0</v>
      </c>
      <c r="BK23" s="72">
        <f t="shared" si="13"/>
        <v>0</v>
      </c>
      <c r="BL23" s="72">
        <f t="shared" si="14"/>
        <v>0</v>
      </c>
      <c r="BM23" s="72">
        <f t="shared" si="15"/>
        <v>0</v>
      </c>
      <c r="BN23" s="72">
        <f t="shared" si="16"/>
        <v>0</v>
      </c>
      <c r="BO23" s="72">
        <f t="shared" si="17"/>
        <v>0</v>
      </c>
      <c r="BP23" s="72">
        <f>COUNTA(#REF!)</f>
        <v>1</v>
      </c>
      <c r="BQ23" s="72">
        <f>COUNTA(#REF!)</f>
        <v>1</v>
      </c>
      <c r="BR23" s="72">
        <f t="shared" si="18"/>
        <v>0</v>
      </c>
      <c r="BS23" s="72">
        <f t="shared" si="19"/>
        <v>0</v>
      </c>
      <c r="BT23" s="72">
        <f t="shared" si="20"/>
        <v>0</v>
      </c>
      <c r="BU23" s="72">
        <f t="shared" si="21"/>
        <v>0</v>
      </c>
      <c r="BV23" s="72">
        <f>COUNTA(#REF!)</f>
        <v>1</v>
      </c>
      <c r="BW23" s="72">
        <f t="shared" si="32"/>
        <v>0</v>
      </c>
      <c r="BX23" s="72">
        <f t="shared" si="33"/>
        <v>0</v>
      </c>
      <c r="BY23" s="72">
        <f t="shared" si="34"/>
        <v>0</v>
      </c>
      <c r="BZ23" s="72">
        <f t="shared" si="35"/>
        <v>0</v>
      </c>
      <c r="CA23" s="72">
        <f t="shared" si="36"/>
        <v>0</v>
      </c>
      <c r="CB23" s="72">
        <f t="shared" si="37"/>
        <v>0</v>
      </c>
      <c r="CC23" s="72">
        <f t="shared" si="38"/>
        <v>0</v>
      </c>
      <c r="CD23" s="72">
        <f t="shared" si="39"/>
        <v>0</v>
      </c>
      <c r="CE23" s="72">
        <f t="shared" si="40"/>
        <v>0</v>
      </c>
      <c r="CF23" s="119">
        <f t="shared" si="31"/>
        <v>0</v>
      </c>
      <c r="CG23" s="152"/>
      <c r="CH23" s="152"/>
      <c r="CI23" s="152"/>
      <c r="CJ23" s="152"/>
      <c r="CK23" s="152"/>
      <c r="CL23" s="152"/>
      <c r="CM23" s="152"/>
      <c r="CN23" s="152"/>
    </row>
    <row r="24" spans="1:92" ht="22.5" customHeight="1" x14ac:dyDescent="0.2">
      <c r="A24" s="82" t="s">
        <v>24</v>
      </c>
      <c r="B24" s="91"/>
      <c r="C24" s="92"/>
      <c r="D24" s="92"/>
      <c r="E24" s="92"/>
      <c r="F24" s="125"/>
      <c r="G24" s="125"/>
      <c r="H24" s="125"/>
      <c r="I24" s="125"/>
      <c r="J24" s="125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74"/>
      <c r="AT24" s="51"/>
      <c r="AU24" s="52"/>
      <c r="AV24" s="52"/>
      <c r="AW24" s="52"/>
      <c r="AX24" s="22">
        <f t="shared" si="0"/>
        <v>0</v>
      </c>
      <c r="AY24" s="22">
        <f t="shared" si="1"/>
        <v>0</v>
      </c>
      <c r="AZ24" s="22">
        <f t="shared" si="2"/>
        <v>0</v>
      </c>
      <c r="BA24" s="22">
        <f t="shared" si="3"/>
        <v>0</v>
      </c>
      <c r="BB24" s="22">
        <f t="shared" si="4"/>
        <v>0</v>
      </c>
      <c r="BC24" s="22">
        <f t="shared" si="5"/>
        <v>0</v>
      </c>
      <c r="BD24" s="22">
        <f t="shared" si="6"/>
        <v>0</v>
      </c>
      <c r="BE24" s="22">
        <f t="shared" si="7"/>
        <v>0</v>
      </c>
      <c r="BF24" s="22">
        <f t="shared" si="8"/>
        <v>0</v>
      </c>
      <c r="BG24" s="22">
        <f t="shared" si="9"/>
        <v>0</v>
      </c>
      <c r="BH24" s="22">
        <f t="shared" si="10"/>
        <v>0</v>
      </c>
      <c r="BI24" s="22">
        <f t="shared" si="11"/>
        <v>0</v>
      </c>
      <c r="BJ24" s="22">
        <f t="shared" si="12"/>
        <v>0</v>
      </c>
      <c r="BK24" s="22">
        <f t="shared" si="13"/>
        <v>0</v>
      </c>
      <c r="BL24" s="22">
        <f t="shared" si="14"/>
        <v>0</v>
      </c>
      <c r="BM24" s="22">
        <f t="shared" si="15"/>
        <v>0</v>
      </c>
      <c r="BN24" s="22">
        <f t="shared" si="16"/>
        <v>0</v>
      </c>
      <c r="BO24" s="22">
        <f t="shared" si="17"/>
        <v>0</v>
      </c>
      <c r="BP24" s="22">
        <f>COUNTA(#REF!)</f>
        <v>1</v>
      </c>
      <c r="BQ24" s="22">
        <f>COUNTA(#REF!)</f>
        <v>1</v>
      </c>
      <c r="BR24" s="22">
        <f t="shared" si="18"/>
        <v>0</v>
      </c>
      <c r="BS24" s="22">
        <f t="shared" si="19"/>
        <v>0</v>
      </c>
      <c r="BT24" s="22">
        <f t="shared" si="20"/>
        <v>0</v>
      </c>
      <c r="BU24" s="22">
        <f t="shared" si="21"/>
        <v>0</v>
      </c>
      <c r="BV24" s="22">
        <f>COUNTA(#REF!)</f>
        <v>1</v>
      </c>
      <c r="BW24" s="22">
        <f t="shared" si="32"/>
        <v>0</v>
      </c>
      <c r="BX24" s="22">
        <f t="shared" si="33"/>
        <v>0</v>
      </c>
      <c r="BY24" s="22">
        <f t="shared" si="34"/>
        <v>0</v>
      </c>
      <c r="BZ24" s="22">
        <f t="shared" si="35"/>
        <v>0</v>
      </c>
      <c r="CA24" s="22">
        <f t="shared" si="36"/>
        <v>0</v>
      </c>
      <c r="CB24" s="22">
        <f t="shared" si="37"/>
        <v>0</v>
      </c>
      <c r="CC24" s="22">
        <f t="shared" si="38"/>
        <v>0</v>
      </c>
      <c r="CD24" s="22">
        <f t="shared" si="39"/>
        <v>0</v>
      </c>
      <c r="CE24" s="22">
        <f t="shared" si="40"/>
        <v>0</v>
      </c>
      <c r="CF24" s="118">
        <f t="shared" si="31"/>
        <v>0</v>
      </c>
    </row>
    <row r="25" spans="1:92" s="73" customFormat="1" ht="22.5" customHeight="1" x14ac:dyDescent="0.2">
      <c r="A25" s="83" t="s">
        <v>25</v>
      </c>
      <c r="B25" s="94"/>
      <c r="C25" s="95"/>
      <c r="D25" s="95"/>
      <c r="E25" s="95"/>
      <c r="F25" s="95"/>
      <c r="G25" s="95"/>
      <c r="H25" s="95"/>
      <c r="I25" s="95"/>
      <c r="J25" s="95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75"/>
      <c r="AT25" s="70"/>
      <c r="AU25" s="71"/>
      <c r="AV25" s="71"/>
      <c r="AW25" s="71"/>
      <c r="AX25" s="72">
        <f t="shared" si="0"/>
        <v>0</v>
      </c>
      <c r="AY25" s="72">
        <f t="shared" si="1"/>
        <v>0</v>
      </c>
      <c r="AZ25" s="72">
        <f t="shared" si="2"/>
        <v>0</v>
      </c>
      <c r="BA25" s="72">
        <f t="shared" si="3"/>
        <v>0</v>
      </c>
      <c r="BB25" s="72">
        <f t="shared" si="4"/>
        <v>0</v>
      </c>
      <c r="BC25" s="72">
        <f t="shared" si="5"/>
        <v>0</v>
      </c>
      <c r="BD25" s="72">
        <f t="shared" si="6"/>
        <v>0</v>
      </c>
      <c r="BE25" s="72">
        <f t="shared" si="7"/>
        <v>0</v>
      </c>
      <c r="BF25" s="72">
        <f t="shared" si="8"/>
        <v>0</v>
      </c>
      <c r="BG25" s="72">
        <f t="shared" si="9"/>
        <v>0</v>
      </c>
      <c r="BH25" s="72">
        <f t="shared" si="10"/>
        <v>0</v>
      </c>
      <c r="BI25" s="72">
        <f t="shared" si="11"/>
        <v>0</v>
      </c>
      <c r="BJ25" s="72">
        <f t="shared" si="12"/>
        <v>0</v>
      </c>
      <c r="BK25" s="72">
        <f t="shared" si="13"/>
        <v>0</v>
      </c>
      <c r="BL25" s="72">
        <f t="shared" si="14"/>
        <v>0</v>
      </c>
      <c r="BM25" s="72">
        <f t="shared" si="15"/>
        <v>0</v>
      </c>
      <c r="BN25" s="72">
        <f t="shared" si="16"/>
        <v>0</v>
      </c>
      <c r="BO25" s="72">
        <f t="shared" si="17"/>
        <v>0</v>
      </c>
      <c r="BP25" s="72">
        <f>COUNTA(#REF!)</f>
        <v>1</v>
      </c>
      <c r="BQ25" s="72">
        <f>COUNTA(#REF!)</f>
        <v>1</v>
      </c>
      <c r="BR25" s="72">
        <f t="shared" si="18"/>
        <v>0</v>
      </c>
      <c r="BS25" s="72">
        <f t="shared" si="19"/>
        <v>0</v>
      </c>
      <c r="BT25" s="72">
        <f t="shared" si="20"/>
        <v>0</v>
      </c>
      <c r="BU25" s="72">
        <f t="shared" si="21"/>
        <v>0</v>
      </c>
      <c r="BV25" s="72">
        <f>COUNTA(#REF!)</f>
        <v>1</v>
      </c>
      <c r="BW25" s="72">
        <f t="shared" si="32"/>
        <v>0</v>
      </c>
      <c r="BX25" s="72">
        <f t="shared" si="33"/>
        <v>0</v>
      </c>
      <c r="BY25" s="72">
        <f t="shared" si="34"/>
        <v>0</v>
      </c>
      <c r="BZ25" s="72">
        <f t="shared" si="35"/>
        <v>0</v>
      </c>
      <c r="CA25" s="72">
        <f t="shared" si="36"/>
        <v>0</v>
      </c>
      <c r="CB25" s="72">
        <f t="shared" si="37"/>
        <v>0</v>
      </c>
      <c r="CC25" s="72">
        <f t="shared" si="38"/>
        <v>0</v>
      </c>
      <c r="CD25" s="72">
        <f t="shared" si="39"/>
        <v>0</v>
      </c>
      <c r="CE25" s="72">
        <f t="shared" si="40"/>
        <v>0</v>
      </c>
      <c r="CF25" s="119">
        <f t="shared" si="31"/>
        <v>0</v>
      </c>
      <c r="CG25" s="152"/>
      <c r="CH25" s="152"/>
      <c r="CI25" s="152"/>
      <c r="CJ25" s="152"/>
      <c r="CK25" s="152"/>
      <c r="CL25" s="152"/>
      <c r="CM25" s="152"/>
      <c r="CN25" s="152"/>
    </row>
    <row r="26" spans="1:92" ht="22.5" customHeight="1" x14ac:dyDescent="0.2">
      <c r="A26" s="82" t="s">
        <v>26</v>
      </c>
      <c r="B26" s="91"/>
      <c r="C26" s="92"/>
      <c r="D26" s="92"/>
      <c r="E26" s="92"/>
      <c r="F26" s="125"/>
      <c r="G26" s="125"/>
      <c r="H26" s="125"/>
      <c r="I26" s="125"/>
      <c r="J26" s="125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74"/>
      <c r="AT26" s="51"/>
      <c r="AU26" s="52"/>
      <c r="AV26" s="52"/>
      <c r="AW26" s="52"/>
      <c r="AX26" s="22">
        <f t="shared" si="0"/>
        <v>0</v>
      </c>
      <c r="AY26" s="22">
        <f t="shared" si="1"/>
        <v>0</v>
      </c>
      <c r="AZ26" s="22">
        <f t="shared" si="2"/>
        <v>0</v>
      </c>
      <c r="BA26" s="22">
        <f t="shared" si="3"/>
        <v>0</v>
      </c>
      <c r="BB26" s="22">
        <f t="shared" si="4"/>
        <v>0</v>
      </c>
      <c r="BC26" s="22">
        <f t="shared" si="5"/>
        <v>0</v>
      </c>
      <c r="BD26" s="22">
        <f t="shared" si="6"/>
        <v>0</v>
      </c>
      <c r="BE26" s="22">
        <f t="shared" si="7"/>
        <v>0</v>
      </c>
      <c r="BF26" s="22">
        <f t="shared" si="8"/>
        <v>0</v>
      </c>
      <c r="BG26" s="22">
        <f t="shared" si="9"/>
        <v>0</v>
      </c>
      <c r="BH26" s="22">
        <f t="shared" si="10"/>
        <v>0</v>
      </c>
      <c r="BI26" s="22">
        <f t="shared" si="11"/>
        <v>0</v>
      </c>
      <c r="BJ26" s="22">
        <f t="shared" si="12"/>
        <v>0</v>
      </c>
      <c r="BK26" s="22">
        <f t="shared" si="13"/>
        <v>0</v>
      </c>
      <c r="BL26" s="22">
        <f t="shared" si="14"/>
        <v>0</v>
      </c>
      <c r="BM26" s="22">
        <f t="shared" si="15"/>
        <v>0</v>
      </c>
      <c r="BN26" s="22">
        <f t="shared" si="16"/>
        <v>0</v>
      </c>
      <c r="BO26" s="22">
        <f t="shared" si="17"/>
        <v>0</v>
      </c>
      <c r="BP26" s="22">
        <f>COUNTA(#REF!)</f>
        <v>1</v>
      </c>
      <c r="BQ26" s="22">
        <f>COUNTA(#REF!)</f>
        <v>1</v>
      </c>
      <c r="BR26" s="22">
        <f t="shared" si="18"/>
        <v>0</v>
      </c>
      <c r="BS26" s="22">
        <f t="shared" si="19"/>
        <v>0</v>
      </c>
      <c r="BT26" s="22">
        <f t="shared" si="20"/>
        <v>0</v>
      </c>
      <c r="BU26" s="22">
        <f t="shared" si="21"/>
        <v>0</v>
      </c>
      <c r="BV26" s="22">
        <f>COUNTA(#REF!)</f>
        <v>1</v>
      </c>
      <c r="BW26" s="22">
        <f t="shared" si="32"/>
        <v>0</v>
      </c>
      <c r="BX26" s="22">
        <f t="shared" si="33"/>
        <v>0</v>
      </c>
      <c r="BY26" s="22">
        <f t="shared" si="34"/>
        <v>0</v>
      </c>
      <c r="BZ26" s="22">
        <f t="shared" si="35"/>
        <v>0</v>
      </c>
      <c r="CA26" s="22">
        <f t="shared" si="36"/>
        <v>0</v>
      </c>
      <c r="CB26" s="22">
        <f t="shared" si="37"/>
        <v>0</v>
      </c>
      <c r="CC26" s="22">
        <f t="shared" si="38"/>
        <v>0</v>
      </c>
      <c r="CD26" s="22">
        <f t="shared" si="39"/>
        <v>0</v>
      </c>
      <c r="CE26" s="22">
        <f t="shared" si="40"/>
        <v>0</v>
      </c>
      <c r="CF26" s="118">
        <f t="shared" si="31"/>
        <v>0</v>
      </c>
    </row>
    <row r="27" spans="1:92" s="73" customFormat="1" ht="22.5" customHeight="1" x14ac:dyDescent="0.2">
      <c r="A27" s="83" t="s">
        <v>27</v>
      </c>
      <c r="B27" s="94"/>
      <c r="C27" s="95"/>
      <c r="D27" s="95"/>
      <c r="E27" s="95"/>
      <c r="F27" s="95"/>
      <c r="G27" s="95"/>
      <c r="H27" s="95"/>
      <c r="I27" s="95"/>
      <c r="J27" s="95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75"/>
      <c r="AT27" s="70"/>
      <c r="AU27" s="71"/>
      <c r="AV27" s="71"/>
      <c r="AW27" s="71"/>
      <c r="AX27" s="72">
        <f t="shared" si="0"/>
        <v>0</v>
      </c>
      <c r="AY27" s="72">
        <f t="shared" si="1"/>
        <v>0</v>
      </c>
      <c r="AZ27" s="72">
        <f t="shared" si="2"/>
        <v>0</v>
      </c>
      <c r="BA27" s="72">
        <f t="shared" si="3"/>
        <v>0</v>
      </c>
      <c r="BB27" s="72">
        <f t="shared" si="4"/>
        <v>0</v>
      </c>
      <c r="BC27" s="72">
        <f t="shared" si="5"/>
        <v>0</v>
      </c>
      <c r="BD27" s="72">
        <f t="shared" si="6"/>
        <v>0</v>
      </c>
      <c r="BE27" s="72">
        <f t="shared" si="7"/>
        <v>0</v>
      </c>
      <c r="BF27" s="72">
        <f t="shared" si="8"/>
        <v>0</v>
      </c>
      <c r="BG27" s="72">
        <f t="shared" si="9"/>
        <v>0</v>
      </c>
      <c r="BH27" s="72">
        <f t="shared" si="10"/>
        <v>0</v>
      </c>
      <c r="BI27" s="72">
        <f t="shared" si="11"/>
        <v>0</v>
      </c>
      <c r="BJ27" s="72">
        <f t="shared" si="12"/>
        <v>0</v>
      </c>
      <c r="BK27" s="72">
        <f t="shared" si="13"/>
        <v>0</v>
      </c>
      <c r="BL27" s="72">
        <f t="shared" si="14"/>
        <v>0</v>
      </c>
      <c r="BM27" s="72">
        <f t="shared" si="15"/>
        <v>0</v>
      </c>
      <c r="BN27" s="72">
        <f t="shared" si="16"/>
        <v>0</v>
      </c>
      <c r="BO27" s="72">
        <f t="shared" si="17"/>
        <v>0</v>
      </c>
      <c r="BP27" s="72">
        <f>COUNTA(#REF!)</f>
        <v>1</v>
      </c>
      <c r="BQ27" s="72">
        <f>COUNTA(#REF!)</f>
        <v>1</v>
      </c>
      <c r="BR27" s="72">
        <f t="shared" si="18"/>
        <v>0</v>
      </c>
      <c r="BS27" s="72">
        <f t="shared" si="19"/>
        <v>0</v>
      </c>
      <c r="BT27" s="72">
        <f t="shared" si="20"/>
        <v>0</v>
      </c>
      <c r="BU27" s="72">
        <f t="shared" si="21"/>
        <v>0</v>
      </c>
      <c r="BV27" s="72">
        <f>COUNTA(#REF!)</f>
        <v>1</v>
      </c>
      <c r="BW27" s="72">
        <f t="shared" si="32"/>
        <v>0</v>
      </c>
      <c r="BX27" s="72">
        <f t="shared" si="33"/>
        <v>0</v>
      </c>
      <c r="BY27" s="72">
        <f t="shared" si="34"/>
        <v>0</v>
      </c>
      <c r="BZ27" s="72">
        <f t="shared" si="35"/>
        <v>0</v>
      </c>
      <c r="CA27" s="72">
        <f t="shared" si="36"/>
        <v>0</v>
      </c>
      <c r="CB27" s="72">
        <f t="shared" si="37"/>
        <v>0</v>
      </c>
      <c r="CC27" s="72">
        <f t="shared" si="38"/>
        <v>0</v>
      </c>
      <c r="CD27" s="72">
        <f t="shared" si="39"/>
        <v>0</v>
      </c>
      <c r="CE27" s="72">
        <f t="shared" si="40"/>
        <v>0</v>
      </c>
      <c r="CF27" s="119">
        <f t="shared" si="31"/>
        <v>0</v>
      </c>
      <c r="CG27" s="152"/>
      <c r="CH27" s="152"/>
      <c r="CI27" s="152"/>
      <c r="CJ27" s="152"/>
      <c r="CK27" s="152"/>
      <c r="CL27" s="152"/>
      <c r="CM27" s="152"/>
      <c r="CN27" s="152"/>
    </row>
    <row r="28" spans="1:92" ht="22.5" customHeight="1" x14ac:dyDescent="0.2">
      <c r="A28" s="82" t="s">
        <v>28</v>
      </c>
      <c r="B28" s="91"/>
      <c r="C28" s="92"/>
      <c r="D28" s="92"/>
      <c r="E28" s="92"/>
      <c r="F28" s="125"/>
      <c r="G28" s="125"/>
      <c r="H28" s="125"/>
      <c r="I28" s="125"/>
      <c r="J28" s="125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74"/>
      <c r="AT28" s="51"/>
      <c r="AU28" s="52"/>
      <c r="AV28" s="52"/>
      <c r="AW28" s="52"/>
      <c r="AX28" s="22">
        <f t="shared" si="0"/>
        <v>0</v>
      </c>
      <c r="AY28" s="22">
        <f t="shared" si="1"/>
        <v>0</v>
      </c>
      <c r="AZ28" s="22">
        <f t="shared" si="2"/>
        <v>0</v>
      </c>
      <c r="BA28" s="22">
        <f t="shared" si="3"/>
        <v>0</v>
      </c>
      <c r="BB28" s="22">
        <f t="shared" si="4"/>
        <v>0</v>
      </c>
      <c r="BC28" s="22">
        <f t="shared" si="5"/>
        <v>0</v>
      </c>
      <c r="BD28" s="22">
        <f t="shared" si="6"/>
        <v>0</v>
      </c>
      <c r="BE28" s="22">
        <f t="shared" si="7"/>
        <v>0</v>
      </c>
      <c r="BF28" s="22">
        <f t="shared" si="8"/>
        <v>0</v>
      </c>
      <c r="BG28" s="22">
        <f t="shared" si="9"/>
        <v>0</v>
      </c>
      <c r="BH28" s="22">
        <f t="shared" si="10"/>
        <v>0</v>
      </c>
      <c r="BI28" s="22">
        <f t="shared" si="11"/>
        <v>0</v>
      </c>
      <c r="BJ28" s="22">
        <f t="shared" si="12"/>
        <v>0</v>
      </c>
      <c r="BK28" s="22">
        <f t="shared" si="13"/>
        <v>0</v>
      </c>
      <c r="BL28" s="22">
        <f t="shared" si="14"/>
        <v>0</v>
      </c>
      <c r="BM28" s="22">
        <f t="shared" si="15"/>
        <v>0</v>
      </c>
      <c r="BN28" s="22">
        <f t="shared" si="16"/>
        <v>0</v>
      </c>
      <c r="BO28" s="22">
        <f t="shared" si="17"/>
        <v>0</v>
      </c>
      <c r="BP28" s="22">
        <f>COUNTA(#REF!)</f>
        <v>1</v>
      </c>
      <c r="BQ28" s="22">
        <f>COUNTA(#REF!)</f>
        <v>1</v>
      </c>
      <c r="BR28" s="22">
        <f t="shared" si="18"/>
        <v>0</v>
      </c>
      <c r="BS28" s="22">
        <f t="shared" si="19"/>
        <v>0</v>
      </c>
      <c r="BT28" s="22">
        <f t="shared" si="20"/>
        <v>0</v>
      </c>
      <c r="BU28" s="22">
        <f t="shared" si="21"/>
        <v>0</v>
      </c>
      <c r="BV28" s="22">
        <f>COUNTA(#REF!)</f>
        <v>1</v>
      </c>
      <c r="BW28" s="22">
        <f t="shared" si="32"/>
        <v>0</v>
      </c>
      <c r="BX28" s="22">
        <f t="shared" si="33"/>
        <v>0</v>
      </c>
      <c r="BY28" s="22">
        <f t="shared" si="34"/>
        <v>0</v>
      </c>
      <c r="BZ28" s="22">
        <f t="shared" si="35"/>
        <v>0</v>
      </c>
      <c r="CA28" s="22">
        <f t="shared" si="36"/>
        <v>0</v>
      </c>
      <c r="CB28" s="22">
        <f t="shared" si="37"/>
        <v>0</v>
      </c>
      <c r="CC28" s="22">
        <f t="shared" si="38"/>
        <v>0</v>
      </c>
      <c r="CD28" s="22">
        <f t="shared" si="39"/>
        <v>0</v>
      </c>
      <c r="CE28" s="22">
        <f t="shared" si="40"/>
        <v>0</v>
      </c>
      <c r="CF28" s="118">
        <f t="shared" si="31"/>
        <v>0</v>
      </c>
    </row>
    <row r="29" spans="1:92" s="73" customFormat="1" ht="22.5" customHeight="1" x14ac:dyDescent="0.2">
      <c r="A29" s="83" t="s">
        <v>29</v>
      </c>
      <c r="B29" s="94"/>
      <c r="C29" s="95"/>
      <c r="D29" s="95"/>
      <c r="E29" s="95"/>
      <c r="F29" s="95"/>
      <c r="G29" s="95"/>
      <c r="H29" s="95"/>
      <c r="I29" s="95"/>
      <c r="J29" s="95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75"/>
      <c r="AT29" s="70"/>
      <c r="AU29" s="71"/>
      <c r="AV29" s="71"/>
      <c r="AW29" s="71"/>
      <c r="AX29" s="72">
        <f t="shared" si="0"/>
        <v>0</v>
      </c>
      <c r="AY29" s="72">
        <f t="shared" si="1"/>
        <v>0</v>
      </c>
      <c r="AZ29" s="72">
        <f t="shared" si="2"/>
        <v>0</v>
      </c>
      <c r="BA29" s="72">
        <f t="shared" si="3"/>
        <v>0</v>
      </c>
      <c r="BB29" s="72">
        <f t="shared" si="4"/>
        <v>0</v>
      </c>
      <c r="BC29" s="72">
        <f t="shared" si="5"/>
        <v>0</v>
      </c>
      <c r="BD29" s="72">
        <f t="shared" si="6"/>
        <v>0</v>
      </c>
      <c r="BE29" s="72">
        <f t="shared" si="7"/>
        <v>0</v>
      </c>
      <c r="BF29" s="72">
        <f t="shared" si="8"/>
        <v>0</v>
      </c>
      <c r="BG29" s="72">
        <f t="shared" si="9"/>
        <v>0</v>
      </c>
      <c r="BH29" s="72">
        <f t="shared" si="10"/>
        <v>0</v>
      </c>
      <c r="BI29" s="72">
        <f t="shared" si="11"/>
        <v>0</v>
      </c>
      <c r="BJ29" s="72">
        <f t="shared" si="12"/>
        <v>0</v>
      </c>
      <c r="BK29" s="72">
        <f t="shared" si="13"/>
        <v>0</v>
      </c>
      <c r="BL29" s="72">
        <f t="shared" si="14"/>
        <v>0</v>
      </c>
      <c r="BM29" s="72">
        <f t="shared" si="15"/>
        <v>0</v>
      </c>
      <c r="BN29" s="72">
        <f t="shared" si="16"/>
        <v>0</v>
      </c>
      <c r="BO29" s="72">
        <f t="shared" si="17"/>
        <v>0</v>
      </c>
      <c r="BP29" s="72">
        <f>COUNTA(#REF!)</f>
        <v>1</v>
      </c>
      <c r="BQ29" s="72">
        <f>COUNTA(#REF!)</f>
        <v>1</v>
      </c>
      <c r="BR29" s="72">
        <f t="shared" si="18"/>
        <v>0</v>
      </c>
      <c r="BS29" s="72">
        <f t="shared" si="19"/>
        <v>0</v>
      </c>
      <c r="BT29" s="72">
        <f t="shared" si="20"/>
        <v>0</v>
      </c>
      <c r="BU29" s="72">
        <f t="shared" si="21"/>
        <v>0</v>
      </c>
      <c r="BV29" s="72">
        <f>COUNTA(#REF!)</f>
        <v>1</v>
      </c>
      <c r="BW29" s="72">
        <f t="shared" si="32"/>
        <v>0</v>
      </c>
      <c r="BX29" s="72">
        <f t="shared" si="33"/>
        <v>0</v>
      </c>
      <c r="BY29" s="72">
        <f t="shared" si="34"/>
        <v>0</v>
      </c>
      <c r="BZ29" s="72">
        <f t="shared" si="35"/>
        <v>0</v>
      </c>
      <c r="CA29" s="72">
        <f t="shared" si="36"/>
        <v>0</v>
      </c>
      <c r="CB29" s="72">
        <f t="shared" si="37"/>
        <v>0</v>
      </c>
      <c r="CC29" s="72">
        <f t="shared" si="38"/>
        <v>0</v>
      </c>
      <c r="CD29" s="72">
        <f t="shared" si="39"/>
        <v>0</v>
      </c>
      <c r="CE29" s="72">
        <f t="shared" si="40"/>
        <v>0</v>
      </c>
      <c r="CF29" s="119">
        <f t="shared" si="31"/>
        <v>0</v>
      </c>
      <c r="CG29" s="152"/>
      <c r="CH29" s="152"/>
      <c r="CI29" s="152"/>
      <c r="CJ29" s="152"/>
      <c r="CK29" s="152"/>
      <c r="CL29" s="152"/>
      <c r="CM29" s="152"/>
      <c r="CN29" s="152"/>
    </row>
    <row r="30" spans="1:92" ht="22.5" customHeight="1" x14ac:dyDescent="0.2">
      <c r="A30" s="82" t="s">
        <v>30</v>
      </c>
      <c r="B30" s="91"/>
      <c r="C30" s="92"/>
      <c r="D30" s="92"/>
      <c r="E30" s="92"/>
      <c r="F30" s="125"/>
      <c r="G30" s="125"/>
      <c r="H30" s="125"/>
      <c r="I30" s="125"/>
      <c r="J30" s="125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74"/>
      <c r="AT30" s="51"/>
      <c r="AU30" s="52"/>
      <c r="AV30" s="52"/>
      <c r="AW30" s="52"/>
      <c r="AX30" s="22">
        <f t="shared" si="0"/>
        <v>0</v>
      </c>
      <c r="AY30" s="22">
        <f t="shared" si="1"/>
        <v>0</v>
      </c>
      <c r="AZ30" s="22">
        <f t="shared" si="2"/>
        <v>0</v>
      </c>
      <c r="BA30" s="22">
        <f t="shared" si="3"/>
        <v>0</v>
      </c>
      <c r="BB30" s="22">
        <f t="shared" si="4"/>
        <v>0</v>
      </c>
      <c r="BC30" s="22">
        <f t="shared" si="5"/>
        <v>0</v>
      </c>
      <c r="BD30" s="22">
        <f t="shared" si="6"/>
        <v>0</v>
      </c>
      <c r="BE30" s="22">
        <f t="shared" si="7"/>
        <v>0</v>
      </c>
      <c r="BF30" s="22">
        <f t="shared" si="8"/>
        <v>0</v>
      </c>
      <c r="BG30" s="22">
        <f t="shared" si="9"/>
        <v>0</v>
      </c>
      <c r="BH30" s="22">
        <f t="shared" si="10"/>
        <v>0</v>
      </c>
      <c r="BI30" s="22">
        <f t="shared" si="11"/>
        <v>0</v>
      </c>
      <c r="BJ30" s="22">
        <f t="shared" si="12"/>
        <v>0</v>
      </c>
      <c r="BK30" s="22">
        <f t="shared" si="13"/>
        <v>0</v>
      </c>
      <c r="BL30" s="22">
        <f t="shared" si="14"/>
        <v>0</v>
      </c>
      <c r="BM30" s="22">
        <f t="shared" si="15"/>
        <v>0</v>
      </c>
      <c r="BN30" s="22">
        <f t="shared" si="16"/>
        <v>0</v>
      </c>
      <c r="BO30" s="22">
        <f t="shared" si="17"/>
        <v>0</v>
      </c>
      <c r="BP30" s="22">
        <f>COUNTA(#REF!)</f>
        <v>1</v>
      </c>
      <c r="BQ30" s="22">
        <f>COUNTA(#REF!)</f>
        <v>1</v>
      </c>
      <c r="BR30" s="22">
        <f t="shared" si="18"/>
        <v>0</v>
      </c>
      <c r="BS30" s="22">
        <f t="shared" si="19"/>
        <v>0</v>
      </c>
      <c r="BT30" s="22">
        <f t="shared" si="20"/>
        <v>0</v>
      </c>
      <c r="BU30" s="22">
        <f t="shared" si="21"/>
        <v>0</v>
      </c>
      <c r="BV30" s="22">
        <f>COUNTA(#REF!)</f>
        <v>1</v>
      </c>
      <c r="BW30" s="22">
        <f t="shared" si="32"/>
        <v>0</v>
      </c>
      <c r="BX30" s="22">
        <f t="shared" si="33"/>
        <v>0</v>
      </c>
      <c r="BY30" s="22">
        <f t="shared" si="34"/>
        <v>0</v>
      </c>
      <c r="BZ30" s="22">
        <f t="shared" si="35"/>
        <v>0</v>
      </c>
      <c r="CA30" s="22">
        <f t="shared" si="36"/>
        <v>0</v>
      </c>
      <c r="CB30" s="22">
        <f t="shared" si="37"/>
        <v>0</v>
      </c>
      <c r="CC30" s="22">
        <f t="shared" si="38"/>
        <v>0</v>
      </c>
      <c r="CD30" s="22">
        <f t="shared" si="39"/>
        <v>0</v>
      </c>
      <c r="CE30" s="22">
        <f t="shared" si="40"/>
        <v>0</v>
      </c>
      <c r="CF30" s="118">
        <f t="shared" si="31"/>
        <v>0</v>
      </c>
    </row>
    <row r="31" spans="1:92" s="73" customFormat="1" ht="22.5" customHeight="1" x14ac:dyDescent="0.2">
      <c r="A31" s="83" t="s">
        <v>31</v>
      </c>
      <c r="B31" s="94"/>
      <c r="C31" s="95"/>
      <c r="D31" s="95"/>
      <c r="E31" s="95"/>
      <c r="F31" s="95"/>
      <c r="G31" s="95"/>
      <c r="H31" s="95"/>
      <c r="I31" s="95"/>
      <c r="J31" s="95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75"/>
      <c r="AT31" s="70"/>
      <c r="AU31" s="71"/>
      <c r="AV31" s="71"/>
      <c r="AW31" s="71"/>
      <c r="AX31" s="72">
        <f t="shared" si="0"/>
        <v>0</v>
      </c>
      <c r="AY31" s="72">
        <f t="shared" si="1"/>
        <v>0</v>
      </c>
      <c r="AZ31" s="72">
        <f t="shared" si="2"/>
        <v>0</v>
      </c>
      <c r="BA31" s="72">
        <f t="shared" si="3"/>
        <v>0</v>
      </c>
      <c r="BB31" s="72">
        <f t="shared" si="4"/>
        <v>0</v>
      </c>
      <c r="BC31" s="72">
        <f t="shared" si="5"/>
        <v>0</v>
      </c>
      <c r="BD31" s="72">
        <f t="shared" si="6"/>
        <v>0</v>
      </c>
      <c r="BE31" s="72">
        <f t="shared" si="7"/>
        <v>0</v>
      </c>
      <c r="BF31" s="72">
        <f t="shared" si="8"/>
        <v>0</v>
      </c>
      <c r="BG31" s="72">
        <f t="shared" si="9"/>
        <v>0</v>
      </c>
      <c r="BH31" s="72">
        <f t="shared" si="10"/>
        <v>0</v>
      </c>
      <c r="BI31" s="72">
        <f t="shared" si="11"/>
        <v>0</v>
      </c>
      <c r="BJ31" s="72">
        <f t="shared" si="12"/>
        <v>0</v>
      </c>
      <c r="BK31" s="72">
        <f t="shared" si="13"/>
        <v>0</v>
      </c>
      <c r="BL31" s="72">
        <f t="shared" si="14"/>
        <v>0</v>
      </c>
      <c r="BM31" s="72">
        <f t="shared" si="15"/>
        <v>0</v>
      </c>
      <c r="BN31" s="72">
        <f t="shared" si="16"/>
        <v>0</v>
      </c>
      <c r="BO31" s="72">
        <f t="shared" si="17"/>
        <v>0</v>
      </c>
      <c r="BP31" s="72">
        <f>COUNTA(#REF!)</f>
        <v>1</v>
      </c>
      <c r="BQ31" s="72">
        <f>COUNTA(#REF!)</f>
        <v>1</v>
      </c>
      <c r="BR31" s="72">
        <f t="shared" si="18"/>
        <v>0</v>
      </c>
      <c r="BS31" s="72">
        <f t="shared" si="19"/>
        <v>0</v>
      </c>
      <c r="BT31" s="72">
        <f t="shared" si="20"/>
        <v>0</v>
      </c>
      <c r="BU31" s="72">
        <f t="shared" si="21"/>
        <v>0</v>
      </c>
      <c r="BV31" s="72">
        <f>COUNTA(#REF!)</f>
        <v>1</v>
      </c>
      <c r="BW31" s="72">
        <f t="shared" si="32"/>
        <v>0</v>
      </c>
      <c r="BX31" s="72">
        <f t="shared" si="33"/>
        <v>0</v>
      </c>
      <c r="BY31" s="72">
        <f t="shared" si="34"/>
        <v>0</v>
      </c>
      <c r="BZ31" s="72">
        <f t="shared" si="35"/>
        <v>0</v>
      </c>
      <c r="CA31" s="72">
        <f t="shared" si="36"/>
        <v>0</v>
      </c>
      <c r="CB31" s="72">
        <f t="shared" si="37"/>
        <v>0</v>
      </c>
      <c r="CC31" s="72">
        <f t="shared" si="38"/>
        <v>0</v>
      </c>
      <c r="CD31" s="72">
        <f t="shared" si="39"/>
        <v>0</v>
      </c>
      <c r="CE31" s="72">
        <f t="shared" si="40"/>
        <v>0</v>
      </c>
      <c r="CF31" s="119">
        <f t="shared" si="31"/>
        <v>0</v>
      </c>
      <c r="CG31" s="152"/>
      <c r="CH31" s="152"/>
      <c r="CI31" s="152"/>
      <c r="CJ31" s="152"/>
      <c r="CK31" s="152"/>
      <c r="CL31" s="152"/>
      <c r="CM31" s="152"/>
      <c r="CN31" s="152"/>
    </row>
    <row r="32" spans="1:92" s="131" customFormat="1" ht="22.5" customHeight="1" x14ac:dyDescent="0.2">
      <c r="A32" s="123" t="s">
        <v>32</v>
      </c>
      <c r="B32" s="124"/>
      <c r="C32" s="125"/>
      <c r="D32" s="125"/>
      <c r="E32" s="125"/>
      <c r="F32" s="125"/>
      <c r="G32" s="125"/>
      <c r="H32" s="125"/>
      <c r="I32" s="125"/>
      <c r="J32" s="125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126"/>
      <c r="AT32" s="127"/>
      <c r="AU32" s="128"/>
      <c r="AV32" s="128"/>
      <c r="AW32" s="128"/>
      <c r="AX32" s="129">
        <f t="shared" si="0"/>
        <v>0</v>
      </c>
      <c r="AY32" s="129">
        <f t="shared" si="1"/>
        <v>0</v>
      </c>
      <c r="AZ32" s="129">
        <f t="shared" si="2"/>
        <v>0</v>
      </c>
      <c r="BA32" s="129">
        <f t="shared" si="3"/>
        <v>0</v>
      </c>
      <c r="BB32" s="129">
        <f t="shared" si="4"/>
        <v>0</v>
      </c>
      <c r="BC32" s="129">
        <f t="shared" si="5"/>
        <v>0</v>
      </c>
      <c r="BD32" s="129">
        <f t="shared" si="6"/>
        <v>0</v>
      </c>
      <c r="BE32" s="129">
        <f t="shared" si="7"/>
        <v>0</v>
      </c>
      <c r="BF32" s="129">
        <f t="shared" si="8"/>
        <v>0</v>
      </c>
      <c r="BG32" s="129">
        <f t="shared" si="9"/>
        <v>0</v>
      </c>
      <c r="BH32" s="129">
        <f t="shared" si="10"/>
        <v>0</v>
      </c>
      <c r="BI32" s="129">
        <f t="shared" si="11"/>
        <v>0</v>
      </c>
      <c r="BJ32" s="129">
        <f t="shared" si="12"/>
        <v>0</v>
      </c>
      <c r="BK32" s="129">
        <f t="shared" si="13"/>
        <v>0</v>
      </c>
      <c r="BL32" s="129">
        <f t="shared" si="14"/>
        <v>0</v>
      </c>
      <c r="BM32" s="129">
        <f t="shared" si="15"/>
        <v>0</v>
      </c>
      <c r="BN32" s="129">
        <f t="shared" si="16"/>
        <v>0</v>
      </c>
      <c r="BO32" s="129">
        <f t="shared" si="17"/>
        <v>0</v>
      </c>
      <c r="BP32" s="129">
        <f>COUNTA(#REF!)</f>
        <v>1</v>
      </c>
      <c r="BQ32" s="129">
        <f>COUNTA(#REF!)</f>
        <v>1</v>
      </c>
      <c r="BR32" s="129">
        <f t="shared" si="18"/>
        <v>0</v>
      </c>
      <c r="BS32" s="129">
        <f t="shared" si="19"/>
        <v>0</v>
      </c>
      <c r="BT32" s="129">
        <f t="shared" si="20"/>
        <v>0</v>
      </c>
      <c r="BU32" s="129">
        <f t="shared" si="21"/>
        <v>0</v>
      </c>
      <c r="BV32" s="129">
        <f>COUNTA(#REF!)</f>
        <v>1</v>
      </c>
      <c r="BW32" s="129">
        <f t="shared" si="32"/>
        <v>0</v>
      </c>
      <c r="BX32" s="129">
        <f t="shared" si="33"/>
        <v>0</v>
      </c>
      <c r="BY32" s="129">
        <f t="shared" si="34"/>
        <v>0</v>
      </c>
      <c r="BZ32" s="129">
        <f t="shared" si="35"/>
        <v>0</v>
      </c>
      <c r="CA32" s="129">
        <f t="shared" si="36"/>
        <v>0</v>
      </c>
      <c r="CB32" s="129">
        <f t="shared" si="37"/>
        <v>0</v>
      </c>
      <c r="CC32" s="129">
        <f t="shared" si="38"/>
        <v>0</v>
      </c>
      <c r="CD32" s="129">
        <f t="shared" si="39"/>
        <v>0</v>
      </c>
      <c r="CE32" s="129">
        <f t="shared" si="40"/>
        <v>0</v>
      </c>
      <c r="CF32" s="130">
        <f t="shared" si="31"/>
        <v>0</v>
      </c>
      <c r="CG32" s="97"/>
      <c r="CH32" s="97"/>
      <c r="CI32" s="97"/>
      <c r="CJ32" s="97"/>
      <c r="CK32" s="97"/>
      <c r="CL32" s="97"/>
      <c r="CM32" s="97"/>
      <c r="CN32" s="97"/>
    </row>
    <row r="33" spans="1:92" s="73" customFormat="1" ht="22.5" customHeight="1" x14ac:dyDescent="0.2">
      <c r="A33" s="83" t="s">
        <v>33</v>
      </c>
      <c r="B33" s="94"/>
      <c r="C33" s="95"/>
      <c r="D33" s="95"/>
      <c r="E33" s="95"/>
      <c r="F33" s="95"/>
      <c r="G33" s="95"/>
      <c r="H33" s="95"/>
      <c r="I33" s="95"/>
      <c r="J33" s="95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75"/>
      <c r="AT33" s="70"/>
      <c r="AU33" s="71"/>
      <c r="AV33" s="71"/>
      <c r="AW33" s="71"/>
      <c r="AX33" s="72">
        <f t="shared" si="0"/>
        <v>0</v>
      </c>
      <c r="AY33" s="72">
        <f t="shared" si="1"/>
        <v>0</v>
      </c>
      <c r="AZ33" s="72">
        <f t="shared" si="2"/>
        <v>0</v>
      </c>
      <c r="BA33" s="72">
        <f t="shared" si="3"/>
        <v>0</v>
      </c>
      <c r="BB33" s="72">
        <f t="shared" si="4"/>
        <v>0</v>
      </c>
      <c r="BC33" s="72">
        <f t="shared" si="5"/>
        <v>0</v>
      </c>
      <c r="BD33" s="72">
        <f t="shared" si="6"/>
        <v>0</v>
      </c>
      <c r="BE33" s="72">
        <f t="shared" si="7"/>
        <v>0</v>
      </c>
      <c r="BF33" s="72">
        <f t="shared" si="8"/>
        <v>0</v>
      </c>
      <c r="BG33" s="72">
        <f t="shared" si="9"/>
        <v>0</v>
      </c>
      <c r="BH33" s="72">
        <f t="shared" si="10"/>
        <v>0</v>
      </c>
      <c r="BI33" s="72">
        <f t="shared" si="11"/>
        <v>0</v>
      </c>
      <c r="BJ33" s="72">
        <f t="shared" si="12"/>
        <v>0</v>
      </c>
      <c r="BK33" s="72">
        <f t="shared" si="13"/>
        <v>0</v>
      </c>
      <c r="BL33" s="72">
        <f t="shared" si="14"/>
        <v>0</v>
      </c>
      <c r="BM33" s="72">
        <f t="shared" si="15"/>
        <v>0</v>
      </c>
      <c r="BN33" s="72">
        <f t="shared" si="16"/>
        <v>0</v>
      </c>
      <c r="BO33" s="72">
        <f t="shared" si="17"/>
        <v>0</v>
      </c>
      <c r="BP33" s="72">
        <f>COUNTA(#REF!)</f>
        <v>1</v>
      </c>
      <c r="BQ33" s="72">
        <f>COUNTA(#REF!)</f>
        <v>1</v>
      </c>
      <c r="BR33" s="72">
        <f t="shared" si="18"/>
        <v>0</v>
      </c>
      <c r="BS33" s="72">
        <f t="shared" si="19"/>
        <v>0</v>
      </c>
      <c r="BT33" s="72">
        <f t="shared" si="20"/>
        <v>0</v>
      </c>
      <c r="BU33" s="72">
        <f t="shared" si="21"/>
        <v>0</v>
      </c>
      <c r="BV33" s="72">
        <f>COUNTA(#REF!)</f>
        <v>1</v>
      </c>
      <c r="BW33" s="72">
        <f t="shared" si="32"/>
        <v>0</v>
      </c>
      <c r="BX33" s="72">
        <f t="shared" si="33"/>
        <v>0</v>
      </c>
      <c r="BY33" s="72">
        <f t="shared" si="34"/>
        <v>0</v>
      </c>
      <c r="BZ33" s="72">
        <f t="shared" si="35"/>
        <v>0</v>
      </c>
      <c r="CA33" s="72">
        <f t="shared" si="36"/>
        <v>0</v>
      </c>
      <c r="CB33" s="72">
        <f t="shared" si="37"/>
        <v>0</v>
      </c>
      <c r="CC33" s="72">
        <f t="shared" si="38"/>
        <v>0</v>
      </c>
      <c r="CD33" s="72">
        <f t="shared" si="39"/>
        <v>0</v>
      </c>
      <c r="CE33" s="72">
        <f t="shared" si="40"/>
        <v>0</v>
      </c>
      <c r="CF33" s="119">
        <f t="shared" si="31"/>
        <v>0</v>
      </c>
      <c r="CG33" s="152"/>
      <c r="CH33" s="152"/>
      <c r="CI33" s="152"/>
      <c r="CJ33" s="152"/>
      <c r="CK33" s="152"/>
      <c r="CL33" s="152"/>
      <c r="CM33" s="152"/>
      <c r="CN33" s="152"/>
    </row>
    <row r="34" spans="1:92" ht="22.5" customHeight="1" x14ac:dyDescent="0.2">
      <c r="A34" s="82" t="s">
        <v>34</v>
      </c>
      <c r="B34" s="91"/>
      <c r="C34" s="92"/>
      <c r="D34" s="92"/>
      <c r="E34" s="92"/>
      <c r="F34" s="125"/>
      <c r="G34" s="125"/>
      <c r="H34" s="125"/>
      <c r="I34" s="125"/>
      <c r="J34" s="125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74"/>
      <c r="AT34" s="51"/>
      <c r="AU34" s="52"/>
      <c r="AV34" s="52"/>
      <c r="AW34" s="52"/>
      <c r="AX34" s="22">
        <f t="shared" si="0"/>
        <v>0</v>
      </c>
      <c r="AY34" s="22">
        <f t="shared" si="1"/>
        <v>0</v>
      </c>
      <c r="AZ34" s="22">
        <f t="shared" si="2"/>
        <v>0</v>
      </c>
      <c r="BA34" s="22">
        <f t="shared" si="3"/>
        <v>0</v>
      </c>
      <c r="BB34" s="22">
        <f t="shared" si="4"/>
        <v>0</v>
      </c>
      <c r="BC34" s="22">
        <f t="shared" si="5"/>
        <v>0</v>
      </c>
      <c r="BD34" s="22">
        <f t="shared" si="6"/>
        <v>0</v>
      </c>
      <c r="BE34" s="22">
        <f t="shared" si="7"/>
        <v>0</v>
      </c>
      <c r="BF34" s="22">
        <f t="shared" si="8"/>
        <v>0</v>
      </c>
      <c r="BG34" s="22">
        <f t="shared" si="9"/>
        <v>0</v>
      </c>
      <c r="BH34" s="22">
        <f t="shared" si="10"/>
        <v>0</v>
      </c>
      <c r="BI34" s="22">
        <f t="shared" si="11"/>
        <v>0</v>
      </c>
      <c r="BJ34" s="22">
        <f t="shared" si="12"/>
        <v>0</v>
      </c>
      <c r="BK34" s="22">
        <f t="shared" si="13"/>
        <v>0</v>
      </c>
      <c r="BL34" s="22">
        <f t="shared" si="14"/>
        <v>0</v>
      </c>
      <c r="BM34" s="22">
        <f t="shared" si="15"/>
        <v>0</v>
      </c>
      <c r="BN34" s="22">
        <f t="shared" si="16"/>
        <v>0</v>
      </c>
      <c r="BO34" s="22">
        <f t="shared" si="17"/>
        <v>0</v>
      </c>
      <c r="BP34" s="22">
        <f>COUNTA(#REF!)</f>
        <v>1</v>
      </c>
      <c r="BQ34" s="22">
        <f>COUNTA(#REF!)</f>
        <v>1</v>
      </c>
      <c r="BR34" s="22">
        <f t="shared" si="18"/>
        <v>0</v>
      </c>
      <c r="BS34" s="22">
        <f t="shared" si="19"/>
        <v>0</v>
      </c>
      <c r="BT34" s="22">
        <f t="shared" si="20"/>
        <v>0</v>
      </c>
      <c r="BU34" s="22">
        <f t="shared" si="21"/>
        <v>0</v>
      </c>
      <c r="BV34" s="22">
        <f>COUNTA(#REF!)</f>
        <v>1</v>
      </c>
      <c r="BW34" s="22">
        <f t="shared" si="32"/>
        <v>0</v>
      </c>
      <c r="BX34" s="22">
        <f t="shared" si="33"/>
        <v>0</v>
      </c>
      <c r="BY34" s="22">
        <f t="shared" si="34"/>
        <v>0</v>
      </c>
      <c r="BZ34" s="22">
        <f t="shared" si="35"/>
        <v>0</v>
      </c>
      <c r="CA34" s="22">
        <f t="shared" si="36"/>
        <v>0</v>
      </c>
      <c r="CB34" s="22">
        <f t="shared" si="37"/>
        <v>0</v>
      </c>
      <c r="CC34" s="22">
        <f t="shared" si="38"/>
        <v>0</v>
      </c>
      <c r="CD34" s="22">
        <f t="shared" si="39"/>
        <v>0</v>
      </c>
      <c r="CE34" s="22">
        <f t="shared" si="40"/>
        <v>0</v>
      </c>
      <c r="CF34" s="118">
        <f t="shared" si="31"/>
        <v>0</v>
      </c>
    </row>
    <row r="35" spans="1:92" s="73" customFormat="1" ht="22.5" customHeight="1" x14ac:dyDescent="0.2">
      <c r="A35" s="83" t="s">
        <v>35</v>
      </c>
      <c r="B35" s="94"/>
      <c r="C35" s="95"/>
      <c r="D35" s="95"/>
      <c r="E35" s="95"/>
      <c r="F35" s="95"/>
      <c r="G35" s="95"/>
      <c r="H35" s="95"/>
      <c r="I35" s="95"/>
      <c r="J35" s="95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75"/>
      <c r="AT35" s="70"/>
      <c r="AU35" s="71"/>
      <c r="AV35" s="71"/>
      <c r="AW35" s="71"/>
      <c r="AX35" s="72">
        <f t="shared" si="0"/>
        <v>0</v>
      </c>
      <c r="AY35" s="72">
        <f t="shared" si="1"/>
        <v>0</v>
      </c>
      <c r="AZ35" s="72">
        <f t="shared" si="2"/>
        <v>0</v>
      </c>
      <c r="BA35" s="72">
        <f t="shared" si="3"/>
        <v>0</v>
      </c>
      <c r="BB35" s="72">
        <f t="shared" si="4"/>
        <v>0</v>
      </c>
      <c r="BC35" s="72">
        <f t="shared" si="5"/>
        <v>0</v>
      </c>
      <c r="BD35" s="72">
        <f t="shared" si="6"/>
        <v>0</v>
      </c>
      <c r="BE35" s="72">
        <f t="shared" si="7"/>
        <v>0</v>
      </c>
      <c r="BF35" s="72">
        <f t="shared" si="8"/>
        <v>0</v>
      </c>
      <c r="BG35" s="72">
        <f t="shared" si="9"/>
        <v>0</v>
      </c>
      <c r="BH35" s="72">
        <f t="shared" si="10"/>
        <v>0</v>
      </c>
      <c r="BI35" s="72">
        <f t="shared" si="11"/>
        <v>0</v>
      </c>
      <c r="BJ35" s="72">
        <f t="shared" si="12"/>
        <v>0</v>
      </c>
      <c r="BK35" s="72">
        <f t="shared" si="13"/>
        <v>0</v>
      </c>
      <c r="BL35" s="72">
        <f t="shared" si="14"/>
        <v>0</v>
      </c>
      <c r="BM35" s="72">
        <f t="shared" si="15"/>
        <v>0</v>
      </c>
      <c r="BN35" s="72">
        <f t="shared" si="16"/>
        <v>0</v>
      </c>
      <c r="BO35" s="72">
        <f t="shared" si="17"/>
        <v>0</v>
      </c>
      <c r="BP35" s="72">
        <f>COUNTA(#REF!)</f>
        <v>1</v>
      </c>
      <c r="BQ35" s="72">
        <f>COUNTA(#REF!)</f>
        <v>1</v>
      </c>
      <c r="BR35" s="72">
        <f t="shared" si="18"/>
        <v>0</v>
      </c>
      <c r="BS35" s="72">
        <f t="shared" si="19"/>
        <v>0</v>
      </c>
      <c r="BT35" s="72">
        <f t="shared" si="20"/>
        <v>0</v>
      </c>
      <c r="BU35" s="72">
        <f t="shared" si="21"/>
        <v>0</v>
      </c>
      <c r="BV35" s="72">
        <f>COUNTA(#REF!)</f>
        <v>1</v>
      </c>
      <c r="BW35" s="72">
        <f t="shared" si="32"/>
        <v>0</v>
      </c>
      <c r="BX35" s="72">
        <f t="shared" si="33"/>
        <v>0</v>
      </c>
      <c r="BY35" s="72">
        <f t="shared" si="34"/>
        <v>0</v>
      </c>
      <c r="BZ35" s="72">
        <f t="shared" si="35"/>
        <v>0</v>
      </c>
      <c r="CA35" s="72">
        <f t="shared" si="36"/>
        <v>0</v>
      </c>
      <c r="CB35" s="72">
        <f t="shared" si="37"/>
        <v>0</v>
      </c>
      <c r="CC35" s="72">
        <f t="shared" si="38"/>
        <v>0</v>
      </c>
      <c r="CD35" s="72">
        <f t="shared" si="39"/>
        <v>0</v>
      </c>
      <c r="CE35" s="72">
        <f t="shared" si="40"/>
        <v>0</v>
      </c>
      <c r="CF35" s="119">
        <f t="shared" si="31"/>
        <v>0</v>
      </c>
      <c r="CG35" s="152"/>
      <c r="CH35" s="152"/>
      <c r="CI35" s="152"/>
      <c r="CJ35" s="152"/>
      <c r="CK35" s="152"/>
      <c r="CL35" s="152"/>
      <c r="CM35" s="152"/>
      <c r="CN35" s="152"/>
    </row>
    <row r="36" spans="1:92" ht="22.5" customHeight="1" x14ac:dyDescent="0.2">
      <c r="A36" s="82" t="s">
        <v>36</v>
      </c>
      <c r="B36" s="91"/>
      <c r="C36" s="92"/>
      <c r="D36" s="92"/>
      <c r="E36" s="92"/>
      <c r="F36" s="125"/>
      <c r="G36" s="125"/>
      <c r="H36" s="125"/>
      <c r="I36" s="125"/>
      <c r="J36" s="125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74"/>
      <c r="AT36" s="51"/>
      <c r="AU36" s="52"/>
      <c r="AV36" s="52"/>
      <c r="AW36" s="52"/>
      <c r="AX36" s="22">
        <f t="shared" si="0"/>
        <v>0</v>
      </c>
      <c r="AY36" s="22">
        <f t="shared" si="1"/>
        <v>0</v>
      </c>
      <c r="AZ36" s="22">
        <f t="shared" si="2"/>
        <v>0</v>
      </c>
      <c r="BA36" s="22">
        <f t="shared" si="3"/>
        <v>0</v>
      </c>
      <c r="BB36" s="22">
        <f t="shared" si="4"/>
        <v>0</v>
      </c>
      <c r="BC36" s="22">
        <f t="shared" si="5"/>
        <v>0</v>
      </c>
      <c r="BD36" s="22">
        <f t="shared" si="6"/>
        <v>0</v>
      </c>
      <c r="BE36" s="22">
        <f t="shared" si="7"/>
        <v>0</v>
      </c>
      <c r="BF36" s="22">
        <f t="shared" si="8"/>
        <v>0</v>
      </c>
      <c r="BG36" s="22">
        <f t="shared" si="9"/>
        <v>0</v>
      </c>
      <c r="BH36" s="22">
        <f t="shared" si="10"/>
        <v>0</v>
      </c>
      <c r="BI36" s="22">
        <f t="shared" si="11"/>
        <v>0</v>
      </c>
      <c r="BJ36" s="22">
        <f t="shared" si="12"/>
        <v>0</v>
      </c>
      <c r="BK36" s="22">
        <f t="shared" si="13"/>
        <v>0</v>
      </c>
      <c r="BL36" s="22">
        <f t="shared" si="14"/>
        <v>0</v>
      </c>
      <c r="BM36" s="22">
        <f t="shared" si="15"/>
        <v>0</v>
      </c>
      <c r="BN36" s="22">
        <f t="shared" si="16"/>
        <v>0</v>
      </c>
      <c r="BO36" s="22">
        <f t="shared" si="17"/>
        <v>0</v>
      </c>
      <c r="BP36" s="22">
        <f>COUNTA(#REF!)</f>
        <v>1</v>
      </c>
      <c r="BQ36" s="22">
        <f>COUNTA(#REF!)</f>
        <v>1</v>
      </c>
      <c r="BR36" s="22">
        <f t="shared" si="18"/>
        <v>0</v>
      </c>
      <c r="BS36" s="22">
        <f t="shared" si="19"/>
        <v>0</v>
      </c>
      <c r="BT36" s="22">
        <f t="shared" si="20"/>
        <v>0</v>
      </c>
      <c r="BU36" s="22">
        <f t="shared" si="21"/>
        <v>0</v>
      </c>
      <c r="BV36" s="22">
        <f>COUNTA(#REF!)</f>
        <v>1</v>
      </c>
      <c r="BW36" s="22">
        <f t="shared" si="32"/>
        <v>0</v>
      </c>
      <c r="BX36" s="22">
        <f t="shared" si="33"/>
        <v>0</v>
      </c>
      <c r="BY36" s="22">
        <f t="shared" si="34"/>
        <v>0</v>
      </c>
      <c r="BZ36" s="22">
        <f t="shared" si="35"/>
        <v>0</v>
      </c>
      <c r="CA36" s="22">
        <f t="shared" si="36"/>
        <v>0</v>
      </c>
      <c r="CB36" s="22">
        <f t="shared" si="37"/>
        <v>0</v>
      </c>
      <c r="CC36" s="22">
        <f t="shared" si="38"/>
        <v>0</v>
      </c>
      <c r="CD36" s="22">
        <f t="shared" si="39"/>
        <v>0</v>
      </c>
      <c r="CE36" s="22">
        <f t="shared" si="40"/>
        <v>0</v>
      </c>
      <c r="CF36" s="118">
        <f t="shared" si="31"/>
        <v>0</v>
      </c>
    </row>
    <row r="37" spans="1:92" s="73" customFormat="1" ht="22.5" customHeight="1" x14ac:dyDescent="0.2">
      <c r="A37" s="83" t="s">
        <v>37</v>
      </c>
      <c r="B37" s="94"/>
      <c r="C37" s="95"/>
      <c r="D37" s="95"/>
      <c r="E37" s="95"/>
      <c r="F37" s="95"/>
      <c r="G37" s="95"/>
      <c r="H37" s="95"/>
      <c r="I37" s="95"/>
      <c r="J37" s="95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75"/>
      <c r="AT37" s="70"/>
      <c r="AU37" s="71"/>
      <c r="AV37" s="71"/>
      <c r="AW37" s="71"/>
      <c r="AX37" s="72">
        <f t="shared" si="0"/>
        <v>0</v>
      </c>
      <c r="AY37" s="72">
        <f t="shared" si="1"/>
        <v>0</v>
      </c>
      <c r="AZ37" s="72">
        <f t="shared" si="2"/>
        <v>0</v>
      </c>
      <c r="BA37" s="72">
        <f t="shared" si="3"/>
        <v>0</v>
      </c>
      <c r="BB37" s="72">
        <f t="shared" si="4"/>
        <v>0</v>
      </c>
      <c r="BC37" s="72">
        <f t="shared" si="5"/>
        <v>0</v>
      </c>
      <c r="BD37" s="72">
        <f t="shared" si="6"/>
        <v>0</v>
      </c>
      <c r="BE37" s="72">
        <f t="shared" si="7"/>
        <v>0</v>
      </c>
      <c r="BF37" s="72">
        <f t="shared" si="8"/>
        <v>0</v>
      </c>
      <c r="BG37" s="72">
        <f t="shared" si="9"/>
        <v>0</v>
      </c>
      <c r="BH37" s="72">
        <f t="shared" si="10"/>
        <v>0</v>
      </c>
      <c r="BI37" s="72">
        <f t="shared" si="11"/>
        <v>0</v>
      </c>
      <c r="BJ37" s="72">
        <f t="shared" si="12"/>
        <v>0</v>
      </c>
      <c r="BK37" s="72">
        <f t="shared" si="13"/>
        <v>0</v>
      </c>
      <c r="BL37" s="72">
        <f t="shared" si="14"/>
        <v>0</v>
      </c>
      <c r="BM37" s="72">
        <f t="shared" si="15"/>
        <v>0</v>
      </c>
      <c r="BN37" s="72">
        <f t="shared" si="16"/>
        <v>0</v>
      </c>
      <c r="BO37" s="72">
        <f t="shared" si="17"/>
        <v>0</v>
      </c>
      <c r="BP37" s="72">
        <f>COUNTA(#REF!)</f>
        <v>1</v>
      </c>
      <c r="BQ37" s="72">
        <f>COUNTA(#REF!)</f>
        <v>1</v>
      </c>
      <c r="BR37" s="72">
        <f t="shared" si="18"/>
        <v>0</v>
      </c>
      <c r="BS37" s="72">
        <f t="shared" si="19"/>
        <v>0</v>
      </c>
      <c r="BT37" s="72">
        <f t="shared" si="20"/>
        <v>0</v>
      </c>
      <c r="BU37" s="72">
        <f t="shared" si="21"/>
        <v>0</v>
      </c>
      <c r="BV37" s="72">
        <f>COUNTA(#REF!)</f>
        <v>1</v>
      </c>
      <c r="BW37" s="72">
        <f t="shared" si="32"/>
        <v>0</v>
      </c>
      <c r="BX37" s="72">
        <f t="shared" si="33"/>
        <v>0</v>
      </c>
      <c r="BY37" s="72">
        <f t="shared" si="34"/>
        <v>0</v>
      </c>
      <c r="BZ37" s="72">
        <f t="shared" si="35"/>
        <v>0</v>
      </c>
      <c r="CA37" s="72">
        <f t="shared" si="36"/>
        <v>0</v>
      </c>
      <c r="CB37" s="72">
        <f t="shared" si="37"/>
        <v>0</v>
      </c>
      <c r="CC37" s="72">
        <f t="shared" si="38"/>
        <v>0</v>
      </c>
      <c r="CD37" s="72">
        <f t="shared" si="39"/>
        <v>0</v>
      </c>
      <c r="CE37" s="72">
        <f t="shared" si="40"/>
        <v>0</v>
      </c>
      <c r="CF37" s="119">
        <f t="shared" si="31"/>
        <v>0</v>
      </c>
      <c r="CG37" s="152"/>
      <c r="CH37" s="152"/>
      <c r="CI37" s="152"/>
      <c r="CJ37" s="152"/>
      <c r="CK37" s="152"/>
      <c r="CL37" s="152"/>
      <c r="CM37" s="152"/>
      <c r="CN37" s="152"/>
    </row>
    <row r="38" spans="1:92" ht="22.5" customHeight="1" x14ac:dyDescent="0.2">
      <c r="A38" s="82" t="s">
        <v>38</v>
      </c>
      <c r="B38" s="91"/>
      <c r="C38" s="92"/>
      <c r="D38" s="92"/>
      <c r="E38" s="92"/>
      <c r="F38" s="125"/>
      <c r="G38" s="125"/>
      <c r="H38" s="125"/>
      <c r="I38" s="125"/>
      <c r="J38" s="125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74"/>
      <c r="AT38" s="51"/>
      <c r="AU38" s="52"/>
      <c r="AV38" s="52"/>
      <c r="AW38" s="52"/>
      <c r="AX38" s="22">
        <f t="shared" si="0"/>
        <v>0</v>
      </c>
      <c r="AY38" s="22">
        <f t="shared" si="1"/>
        <v>0</v>
      </c>
      <c r="AZ38" s="22">
        <f t="shared" si="2"/>
        <v>0</v>
      </c>
      <c r="BA38" s="22">
        <f t="shared" si="3"/>
        <v>0</v>
      </c>
      <c r="BB38" s="22">
        <f t="shared" si="4"/>
        <v>0</v>
      </c>
      <c r="BC38" s="22">
        <f t="shared" si="5"/>
        <v>0</v>
      </c>
      <c r="BD38" s="22">
        <f t="shared" si="6"/>
        <v>0</v>
      </c>
      <c r="BE38" s="22">
        <f t="shared" si="7"/>
        <v>0</v>
      </c>
      <c r="BF38" s="22">
        <f t="shared" si="8"/>
        <v>0</v>
      </c>
      <c r="BG38" s="22">
        <f t="shared" si="9"/>
        <v>0</v>
      </c>
      <c r="BH38" s="22">
        <f t="shared" si="10"/>
        <v>0</v>
      </c>
      <c r="BI38" s="22">
        <f t="shared" si="11"/>
        <v>0</v>
      </c>
      <c r="BJ38" s="22">
        <f t="shared" si="12"/>
        <v>0</v>
      </c>
      <c r="BK38" s="22">
        <f t="shared" si="13"/>
        <v>0</v>
      </c>
      <c r="BL38" s="22">
        <f t="shared" si="14"/>
        <v>0</v>
      </c>
      <c r="BM38" s="22">
        <f t="shared" si="15"/>
        <v>0</v>
      </c>
      <c r="BN38" s="22">
        <f t="shared" si="16"/>
        <v>0</v>
      </c>
      <c r="BO38" s="22">
        <f t="shared" si="17"/>
        <v>0</v>
      </c>
      <c r="BP38" s="22">
        <f>COUNTA(#REF!)</f>
        <v>1</v>
      </c>
      <c r="BQ38" s="22">
        <f>COUNTA(#REF!)</f>
        <v>1</v>
      </c>
      <c r="BR38" s="22">
        <f t="shared" si="18"/>
        <v>0</v>
      </c>
      <c r="BS38" s="22">
        <f t="shared" si="19"/>
        <v>0</v>
      </c>
      <c r="BT38" s="22">
        <f t="shared" si="20"/>
        <v>0</v>
      </c>
      <c r="BU38" s="22">
        <f t="shared" si="21"/>
        <v>0</v>
      </c>
      <c r="BV38" s="22">
        <f>COUNTA(#REF!)</f>
        <v>1</v>
      </c>
      <c r="BW38" s="22">
        <f t="shared" si="32"/>
        <v>0</v>
      </c>
      <c r="BX38" s="22">
        <f t="shared" si="33"/>
        <v>0</v>
      </c>
      <c r="BY38" s="22">
        <f t="shared" si="34"/>
        <v>0</v>
      </c>
      <c r="BZ38" s="22">
        <f t="shared" si="35"/>
        <v>0</v>
      </c>
      <c r="CA38" s="22">
        <f t="shared" si="36"/>
        <v>0</v>
      </c>
      <c r="CB38" s="22">
        <f t="shared" si="37"/>
        <v>0</v>
      </c>
      <c r="CC38" s="22">
        <f t="shared" si="38"/>
        <v>0</v>
      </c>
      <c r="CD38" s="22">
        <f t="shared" si="39"/>
        <v>0</v>
      </c>
      <c r="CE38" s="22">
        <f t="shared" si="40"/>
        <v>0</v>
      </c>
      <c r="CF38" s="118">
        <f t="shared" si="31"/>
        <v>0</v>
      </c>
    </row>
    <row r="39" spans="1:92" s="73" customFormat="1" ht="22.5" customHeight="1" x14ac:dyDescent="0.2">
      <c r="A39" s="83" t="s">
        <v>39</v>
      </c>
      <c r="B39" s="94"/>
      <c r="C39" s="95"/>
      <c r="D39" s="95"/>
      <c r="E39" s="95"/>
      <c r="F39" s="95"/>
      <c r="G39" s="95"/>
      <c r="H39" s="95"/>
      <c r="I39" s="95"/>
      <c r="J39" s="95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75"/>
      <c r="AT39" s="70"/>
      <c r="AU39" s="71"/>
      <c r="AV39" s="71"/>
      <c r="AW39" s="71"/>
      <c r="AX39" s="72">
        <f t="shared" si="0"/>
        <v>0</v>
      </c>
      <c r="AY39" s="72">
        <f t="shared" si="1"/>
        <v>0</v>
      </c>
      <c r="AZ39" s="72">
        <f t="shared" si="2"/>
        <v>0</v>
      </c>
      <c r="BA39" s="72">
        <f t="shared" si="3"/>
        <v>0</v>
      </c>
      <c r="BB39" s="72">
        <f t="shared" si="4"/>
        <v>0</v>
      </c>
      <c r="BC39" s="72">
        <f t="shared" si="5"/>
        <v>0</v>
      </c>
      <c r="BD39" s="72">
        <f t="shared" si="6"/>
        <v>0</v>
      </c>
      <c r="BE39" s="72">
        <f t="shared" si="7"/>
        <v>0</v>
      </c>
      <c r="BF39" s="72">
        <f t="shared" si="8"/>
        <v>0</v>
      </c>
      <c r="BG39" s="72">
        <f t="shared" si="9"/>
        <v>0</v>
      </c>
      <c r="BH39" s="72">
        <f t="shared" si="10"/>
        <v>0</v>
      </c>
      <c r="BI39" s="72">
        <f t="shared" si="11"/>
        <v>0</v>
      </c>
      <c r="BJ39" s="72">
        <f t="shared" si="12"/>
        <v>0</v>
      </c>
      <c r="BK39" s="72">
        <f t="shared" si="13"/>
        <v>0</v>
      </c>
      <c r="BL39" s="72">
        <f t="shared" si="14"/>
        <v>0</v>
      </c>
      <c r="BM39" s="72">
        <f t="shared" si="15"/>
        <v>0</v>
      </c>
      <c r="BN39" s="72">
        <f t="shared" si="16"/>
        <v>0</v>
      </c>
      <c r="BO39" s="72">
        <f t="shared" si="17"/>
        <v>0</v>
      </c>
      <c r="BP39" s="72">
        <f>COUNTA(#REF!)</f>
        <v>1</v>
      </c>
      <c r="BQ39" s="72">
        <f>COUNTA(#REF!)</f>
        <v>1</v>
      </c>
      <c r="BR39" s="72">
        <f t="shared" si="18"/>
        <v>0</v>
      </c>
      <c r="BS39" s="72">
        <f t="shared" si="19"/>
        <v>0</v>
      </c>
      <c r="BT39" s="72">
        <f t="shared" si="20"/>
        <v>0</v>
      </c>
      <c r="BU39" s="72">
        <f t="shared" si="21"/>
        <v>0</v>
      </c>
      <c r="BV39" s="72">
        <f>COUNTA(#REF!)</f>
        <v>1</v>
      </c>
      <c r="BW39" s="72">
        <f t="shared" si="32"/>
        <v>0</v>
      </c>
      <c r="BX39" s="72">
        <f t="shared" si="33"/>
        <v>0</v>
      </c>
      <c r="BY39" s="72">
        <f t="shared" si="34"/>
        <v>0</v>
      </c>
      <c r="BZ39" s="72">
        <f t="shared" si="35"/>
        <v>0</v>
      </c>
      <c r="CA39" s="72">
        <f t="shared" si="36"/>
        <v>0</v>
      </c>
      <c r="CB39" s="72">
        <f t="shared" si="37"/>
        <v>0</v>
      </c>
      <c r="CC39" s="72">
        <f t="shared" si="38"/>
        <v>0</v>
      </c>
      <c r="CD39" s="72">
        <f t="shared" si="39"/>
        <v>0</v>
      </c>
      <c r="CE39" s="72">
        <f t="shared" si="40"/>
        <v>0</v>
      </c>
      <c r="CF39" s="119">
        <f t="shared" si="31"/>
        <v>0</v>
      </c>
      <c r="CG39" s="152"/>
      <c r="CH39" s="152"/>
      <c r="CI39" s="152"/>
      <c r="CJ39" s="152"/>
      <c r="CK39" s="152"/>
      <c r="CL39" s="152"/>
      <c r="CM39" s="152"/>
      <c r="CN39" s="152"/>
    </row>
    <row r="40" spans="1:92" ht="22.5" customHeight="1" x14ac:dyDescent="0.2">
      <c r="A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80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53"/>
      <c r="AT40" s="53"/>
      <c r="AU40" s="53"/>
      <c r="AV40" s="53"/>
      <c r="AW40" s="81"/>
    </row>
    <row r="41" spans="1:92" ht="22.5" customHeight="1" x14ac:dyDescent="0.2">
      <c r="A41" s="23"/>
      <c r="C41" s="24"/>
      <c r="D41" s="24"/>
      <c r="E41" s="24"/>
      <c r="F41" s="24"/>
      <c r="G41" s="24"/>
      <c r="H41" s="24"/>
      <c r="I41" s="24"/>
      <c r="J41" s="24"/>
      <c r="K41" s="24"/>
      <c r="L41" s="143"/>
      <c r="M41" s="24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</row>
    <row r="42" spans="1:92" ht="22.5" customHeight="1" x14ac:dyDescent="0.2">
      <c r="A42" s="23"/>
      <c r="C42" s="24"/>
      <c r="D42" s="24"/>
      <c r="E42" s="24"/>
      <c r="F42" s="24"/>
      <c r="G42" s="24"/>
      <c r="H42" s="24"/>
      <c r="J42" s="24"/>
      <c r="K42" s="24"/>
      <c r="L42" s="24"/>
      <c r="M42" s="2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</row>
    <row r="43" spans="1:92" ht="35.25" customHeight="1" x14ac:dyDescent="0.2">
      <c r="A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</row>
    <row r="44" spans="1:92" ht="35.25" customHeight="1" x14ac:dyDescent="0.2">
      <c r="A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</row>
    <row r="45" spans="1:92" ht="30.75" customHeight="1" x14ac:dyDescent="0.2">
      <c r="A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</row>
    <row r="46" spans="1:92" ht="30.75" customHeight="1" x14ac:dyDescent="0.2">
      <c r="A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</row>
    <row r="47" spans="1:92" ht="30.75" customHeight="1" x14ac:dyDescent="0.2">
      <c r="A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</row>
    <row r="48" spans="1:92" ht="30.75" customHeight="1" x14ac:dyDescent="0.2">
      <c r="A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</row>
    <row r="49" spans="1:47" ht="30.75" customHeight="1" x14ac:dyDescent="0.2">
      <c r="A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</row>
    <row r="50" spans="1:47" ht="30.75" customHeight="1" x14ac:dyDescent="0.2">
      <c r="A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</row>
    <row r="51" spans="1:47" ht="30.75" customHeight="1" x14ac:dyDescent="0.2">
      <c r="A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</row>
    <row r="52" spans="1:47" ht="30.75" customHeight="1" x14ac:dyDescent="0.2">
      <c r="A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</row>
    <row r="53" spans="1:47" ht="30.75" customHeight="1" x14ac:dyDescent="0.2">
      <c r="A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</row>
    <row r="54" spans="1:47" ht="30.75" customHeight="1" x14ac:dyDescent="0.2">
      <c r="A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</row>
    <row r="55" spans="1:47" ht="30.75" customHeight="1" x14ac:dyDescent="0.2">
      <c r="A55" s="25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</row>
    <row r="56" spans="1:47" ht="30.75" customHeight="1" x14ac:dyDescent="0.2">
      <c r="A56" s="25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</row>
    <row r="57" spans="1:47" ht="30.75" customHeight="1" x14ac:dyDescent="0.2">
      <c r="A57" s="25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</row>
    <row r="58" spans="1:47" ht="30.75" customHeight="1" x14ac:dyDescent="0.2">
      <c r="A58" s="25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</row>
    <row r="59" spans="1:47" ht="30.75" customHeight="1" x14ac:dyDescent="0.2">
      <c r="A59" s="25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</row>
    <row r="60" spans="1:47" ht="30.75" customHeight="1" x14ac:dyDescent="0.2">
      <c r="A60" s="25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</row>
    <row r="61" spans="1:47" ht="30.75" customHeight="1" x14ac:dyDescent="0.2">
      <c r="A61" s="25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</row>
    <row r="62" spans="1:47" x14ac:dyDescent="0.2"/>
    <row r="63" spans="1:47" x14ac:dyDescent="0.2"/>
    <row r="64" spans="1:47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</sheetData>
  <dataConsolidate/>
  <mergeCells count="6">
    <mergeCell ref="CG13:CQ13"/>
    <mergeCell ref="T6:AW6"/>
    <mergeCell ref="K5:T5"/>
    <mergeCell ref="D6:I6"/>
    <mergeCell ref="K2:S2"/>
    <mergeCell ref="D2:I2"/>
  </mergeCells>
  <phoneticPr fontId="0" type="noConversion"/>
  <conditionalFormatting sqref="S1">
    <cfRule type="cellIs" dxfId="13" priority="1" stopIfTrue="1" operator="equal">
      <formula>"Attention, vous avez oublié de répondre à une question"</formula>
    </cfRule>
  </conditionalFormatting>
  <conditionalFormatting sqref="B7">
    <cfRule type="cellIs" dxfId="12" priority="2" stopIfTrue="1" operator="equal">
      <formula>0</formula>
    </cfRule>
  </conditionalFormatting>
  <dataValidations count="8">
    <dataValidation type="list" allowBlank="1" showInputMessage="1" showErrorMessage="1" sqref="IK1">
      <formula1>$IK$1:$IK$3</formula1>
    </dataValidation>
    <dataValidation type="list" allowBlank="1" showInputMessage="1" showErrorMessage="1" sqref="AS10:AV39">
      <formula1>"OUI,NON,N.A."</formula1>
    </dataValidation>
    <dataValidation type="list" allowBlank="1" showInputMessage="1" showErrorMessage="1" sqref="AS40:AW40">
      <formula1>"OUI,NON"</formula1>
    </dataValidation>
    <dataValidation type="whole" allowBlank="1" showInputMessage="1" showErrorMessage="1" sqref="AB10:AB39 AL10:AL39 AG10:AG39">
      <formula1>0</formula1>
      <formula2>10000</formula2>
    </dataValidation>
    <dataValidation type="decimal" allowBlank="1" showInputMessage="1" showErrorMessage="1" sqref="F10:F39">
      <formula1>0</formula1>
      <formula2>300</formula2>
    </dataValidation>
    <dataValidation type="list" allowBlank="1" showInputMessage="1" showErrorMessage="1" sqref="E10:E39">
      <formula1>Sexe</formula1>
    </dataValidation>
    <dataValidation type="whole" allowBlank="1" showInputMessage="1" showErrorMessage="1" sqref="D10:D39">
      <formula1>0</formula1>
      <formula2>120</formula2>
    </dataValidation>
    <dataValidation type="whole" allowBlank="1" showInputMessage="1" showErrorMessage="1" sqref="AC10:AC39 AM10:AM39 AH10:AH39">
      <formula1>0</formula1>
      <formula2>100</formula2>
    </dataValidation>
  </dataValidations>
  <printOptions horizontalCentered="1"/>
  <pageMargins left="0.39370078740157483" right="0.39370078740157483" top="0.43307086614173229" bottom="0.19685039370078741" header="0.19685039370078741" footer="0.15748031496062992"/>
  <pageSetup paperSize="9" scale="51" orientation="landscape" r:id="rId1"/>
  <headerFooter alignWithMargins="0">
    <oddHeader>&amp;C&amp;"Tahoma,Normal"&amp;8&amp;F</oddHeader>
    <oddFooter>&amp;L&amp;"Tahoma,Normal"&amp;8Feuille : &amp;A&amp;R&amp;"Tahoma,Normal"&amp;8Page :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Feuil1!$C$4:$C$6</xm:f>
          </x14:formula1>
          <xm:sqref>AO10:AR39 H10:L39 AE10:AE39 G10:G39</xm:sqref>
        </x14:dataValidation>
        <x14:dataValidation type="list" allowBlank="1" showInputMessage="1" showErrorMessage="1">
          <x14:formula1>
            <xm:f>Feuil1!$G$4:$G$37</xm:f>
          </x14:formula1>
          <xm:sqref>AK10:AK39 AA10:AA39 AF10:AF39</xm:sqref>
        </x14:dataValidation>
        <x14:dataValidation type="list" allowBlank="1" showInputMessage="1" showErrorMessage="1">
          <x14:formula1>
            <xm:f>Feuil1!$I$3:$I$6</xm:f>
          </x14:formula1>
          <xm:sqref>AN10:AN39 AD10:AD39 AI10:AI39</xm:sqref>
        </x14:dataValidation>
        <x14:dataValidation type="list" allowBlank="1" showInputMessage="1" showErrorMessage="1">
          <x14:formula1>
            <xm:f>Feuil1!$D$4:$D$7</xm:f>
          </x14:formula1>
          <xm:sqref>Z10:Z39 M10:W39</xm:sqref>
        </x14:dataValidation>
        <x14:dataValidation type="list" allowBlank="1" showInputMessage="1" showErrorMessage="1">
          <x14:formula1>
            <xm:f>Feuil1!$E$4:$E$13</xm:f>
          </x14:formula1>
          <xm:sqref>X10:X39</xm:sqref>
        </x14:dataValidation>
        <x14:dataValidation type="list" allowBlank="1" showInputMessage="1" showErrorMessage="1">
          <x14:formula1>
            <xm:f>Feuil1!$K$3:$K$7</xm:f>
          </x14:formula1>
          <xm:sqref>AJ10:AJ39</xm:sqref>
        </x14:dataValidation>
        <x14:dataValidation type="list" allowBlank="1" showInputMessage="1" showErrorMessage="1">
          <x14:formula1>
            <xm:f>Feuil1!$O$3:$O$4</xm:f>
          </x14:formula1>
          <xm:sqref>Y10:Y39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B69"/>
  <sheetViews>
    <sheetView zoomScaleNormal="100" workbookViewId="0">
      <selection activeCell="B25" sqref="B25"/>
    </sheetView>
  </sheetViews>
  <sheetFormatPr baseColWidth="10" defaultRowHeight="12.75" x14ac:dyDescent="0.2"/>
  <cols>
    <col min="1" max="1" width="11.42578125" style="100"/>
    <col min="2" max="2" width="38.42578125" style="100" bestFit="1" customWidth="1"/>
    <col min="3" max="3" width="11.5703125" style="100" bestFit="1" customWidth="1"/>
    <col min="4" max="5" width="11.7109375" style="101" bestFit="1" customWidth="1"/>
    <col min="6" max="8" width="11.42578125" style="100"/>
    <col min="9" max="9" width="32.5703125" style="100" bestFit="1" customWidth="1"/>
    <col min="10" max="13" width="11.42578125" style="100"/>
    <col min="14" max="14" width="29.28515625" style="100" customWidth="1"/>
    <col min="15" max="18" width="11.42578125" style="100"/>
    <col min="19" max="19" width="32.5703125" style="100" customWidth="1"/>
    <col min="20" max="20" width="11.42578125" style="100" customWidth="1"/>
    <col min="21" max="23" width="11.42578125" style="100"/>
    <col min="24" max="24" width="38.42578125" style="100" bestFit="1" customWidth="1"/>
    <col min="25" max="16384" width="11.42578125" style="100"/>
  </cols>
  <sheetData>
    <row r="1" spans="1:28" ht="20.100000000000001" customHeight="1" thickBot="1" x14ac:dyDescent="0.25">
      <c r="A1" s="104"/>
      <c r="B1" s="105" t="s">
        <v>130</v>
      </c>
      <c r="H1" s="105"/>
      <c r="I1" s="105" t="s">
        <v>136</v>
      </c>
      <c r="J1" s="106"/>
      <c r="K1" s="107"/>
      <c r="L1" s="107"/>
      <c r="M1" s="105"/>
      <c r="N1" s="105" t="s">
        <v>253</v>
      </c>
      <c r="O1" s="105"/>
      <c r="P1" s="105"/>
      <c r="R1" s="105"/>
      <c r="S1" s="105" t="s">
        <v>143</v>
      </c>
      <c r="T1" s="105"/>
      <c r="U1" s="105"/>
      <c r="W1" s="105"/>
      <c r="X1" s="105" t="s">
        <v>196</v>
      </c>
      <c r="Y1" s="105"/>
      <c r="Z1" s="105"/>
    </row>
    <row r="2" spans="1:28" s="101" customFormat="1" ht="20.100000000000001" customHeight="1" thickTop="1" thickBot="1" x14ac:dyDescent="0.25">
      <c r="B2" s="111"/>
      <c r="C2" s="100"/>
      <c r="D2" s="103"/>
      <c r="E2" s="103"/>
      <c r="H2" s="106"/>
      <c r="I2" s="106"/>
      <c r="J2" s="122" t="s">
        <v>43</v>
      </c>
      <c r="K2" s="122" t="s">
        <v>9</v>
      </c>
      <c r="L2" s="103"/>
      <c r="M2" s="106"/>
      <c r="N2" s="106"/>
      <c r="O2" s="122" t="s">
        <v>43</v>
      </c>
      <c r="P2" s="122" t="s">
        <v>9</v>
      </c>
      <c r="Q2" s="100"/>
      <c r="R2" s="106"/>
      <c r="S2" s="106"/>
      <c r="T2" s="122" t="s">
        <v>43</v>
      </c>
      <c r="U2" s="122" t="s">
        <v>9</v>
      </c>
      <c r="V2" s="100"/>
      <c r="W2" s="111"/>
      <c r="X2" s="111"/>
      <c r="Y2" s="106"/>
      <c r="Z2" s="107"/>
      <c r="AA2" s="100"/>
      <c r="AB2" s="100"/>
    </row>
    <row r="3" spans="1:28" ht="20.100000000000001" customHeight="1" thickTop="1" thickBot="1" x14ac:dyDescent="0.25">
      <c r="A3" s="101"/>
      <c r="B3" s="135" t="s">
        <v>242</v>
      </c>
      <c r="C3" s="136">
        <v>0</v>
      </c>
      <c r="D3" s="103" t="s">
        <v>255</v>
      </c>
      <c r="E3" s="103"/>
      <c r="H3" s="106"/>
      <c r="I3" s="109" t="s">
        <v>137</v>
      </c>
      <c r="J3" s="110">
        <f>COUNTIF('2 - TOUR 1'!W:W,"OUI")</f>
        <v>0</v>
      </c>
      <c r="K3" s="146">
        <f>IFERROR(J3/(C3),0)</f>
        <v>0</v>
      </c>
      <c r="L3" s="153"/>
      <c r="M3" s="153"/>
      <c r="N3" s="109" t="s">
        <v>254</v>
      </c>
      <c r="O3" s="110">
        <f>COUNTIF('2 - TOUR 1'!AE:AE,"OUI")</f>
        <v>0</v>
      </c>
      <c r="P3" s="149">
        <f>IFERROR(O3/C3,0)</f>
        <v>0</v>
      </c>
      <c r="R3" s="106"/>
      <c r="S3" s="109" t="s">
        <v>208</v>
      </c>
      <c r="T3" s="110">
        <f>COUNTIF('2 - TOUR 1'!AJ:AJ,S3)</f>
        <v>0</v>
      </c>
      <c r="U3" s="117">
        <f>IFERROR(T3/(COUNTA('2 - TOUR 1'!AJ:AJ)-1),0)</f>
        <v>0</v>
      </c>
      <c r="W3" s="111"/>
      <c r="X3" s="109" t="s">
        <v>247</v>
      </c>
      <c r="Y3" s="110">
        <f>COUNTIF('2 - TOUR 1'!AO:AO,"OUI")</f>
        <v>0</v>
      </c>
      <c r="Z3" s="107"/>
      <c r="AB3" s="101"/>
    </row>
    <row r="4" spans="1:28" ht="20.100000000000001" customHeight="1" thickTop="1" thickBot="1" x14ac:dyDescent="0.25">
      <c r="B4" s="135" t="s">
        <v>147</v>
      </c>
      <c r="C4" s="136">
        <f>COUNTIF('2 - TOUR 1'!E:E,"M")</f>
        <v>0</v>
      </c>
      <c r="D4" s="102"/>
      <c r="E4" s="102"/>
      <c r="H4" s="107"/>
      <c r="I4" s="109" t="s">
        <v>142</v>
      </c>
      <c r="J4" s="110">
        <f>COUNTIF('2 - TOUR 1'!W:W,"OUI")</f>
        <v>0</v>
      </c>
      <c r="K4" s="146">
        <f>IFERROR(J4/(J3),0)</f>
        <v>0</v>
      </c>
      <c r="L4" s="153"/>
      <c r="M4" s="153"/>
      <c r="N4" s="106"/>
      <c r="O4" s="106"/>
      <c r="P4" s="106"/>
      <c r="Q4" s="210"/>
      <c r="S4" s="138" t="s">
        <v>209</v>
      </c>
      <c r="T4" s="110">
        <f>COUNTIF('2 - TOUR 1'!AJ:AJ,S4)</f>
        <v>0</v>
      </c>
      <c r="U4" s="117">
        <f>IFERROR(T4/(COUNTA('2 - TOUR 1'!AJ:AJ)-1),0)</f>
        <v>0</v>
      </c>
      <c r="W4" s="111"/>
      <c r="Y4" s="106"/>
      <c r="Z4" s="107"/>
    </row>
    <row r="5" spans="1:28" ht="20.100000000000001" customHeight="1" thickTop="1" thickBot="1" x14ac:dyDescent="0.25">
      <c r="B5" s="135" t="s">
        <v>116</v>
      </c>
      <c r="C5" s="136">
        <f>IFERROR(AVERAGE('2 - TOUR 1'!D:D),0)</f>
        <v>0</v>
      </c>
      <c r="D5" s="102"/>
      <c r="E5" s="102"/>
      <c r="H5" s="107"/>
      <c r="I5" s="111"/>
      <c r="J5" s="107"/>
      <c r="K5" s="107"/>
      <c r="L5" s="107"/>
      <c r="M5" s="107"/>
      <c r="N5" s="112" t="s">
        <v>140</v>
      </c>
      <c r="O5" s="122" t="s">
        <v>120</v>
      </c>
      <c r="P5" s="122" t="s">
        <v>9</v>
      </c>
      <c r="Q5" s="210"/>
      <c r="S5" s="138" t="s">
        <v>44</v>
      </c>
      <c r="T5" s="110">
        <f>COUNTIF('2 - TOUR 1'!AJ:AJ,S5)</f>
        <v>0</v>
      </c>
      <c r="U5" s="117">
        <f>IFERROR(T5/(COUNTA('2 - TOUR 1'!AJ:AJ)-1),0)</f>
        <v>0</v>
      </c>
      <c r="W5" s="106"/>
      <c r="X5" s="106"/>
      <c r="Y5" s="122" t="s">
        <v>120</v>
      </c>
      <c r="Z5" s="122" t="s">
        <v>9</v>
      </c>
      <c r="AA5" s="101"/>
    </row>
    <row r="6" spans="1:28" ht="20.100000000000001" customHeight="1" thickTop="1" thickBot="1" x14ac:dyDescent="0.25">
      <c r="B6" s="135" t="s">
        <v>117</v>
      </c>
      <c r="C6" s="136">
        <f>IFERROR(AVERAGE('2 - TOUR 1'!F:F),0)</f>
        <v>0</v>
      </c>
      <c r="D6" s="102"/>
      <c r="E6" s="102"/>
      <c r="H6" s="105"/>
      <c r="I6" s="105" t="s">
        <v>138</v>
      </c>
      <c r="J6" s="105"/>
      <c r="K6" s="105"/>
      <c r="L6" s="111"/>
      <c r="M6" s="111"/>
      <c r="N6" s="110" t="s">
        <v>154</v>
      </c>
      <c r="O6" s="110">
        <f>COUNTIF('2 - TOUR 1'!$AF:$AF,N6)</f>
        <v>0</v>
      </c>
      <c r="P6" s="149">
        <f>IFERROR(O6/$C$3,0)</f>
        <v>0</v>
      </c>
      <c r="Q6" s="210"/>
      <c r="S6" s="138" t="s">
        <v>241</v>
      </c>
      <c r="T6" s="110">
        <f>COUNTIF('2 - TOUR 1'!AJ:AJ,S6)</f>
        <v>0</v>
      </c>
      <c r="U6" s="117">
        <f>IFERROR(T6/(COUNTA('2 - TOUR 1'!AJ:AJ)-1),0)</f>
        <v>0</v>
      </c>
      <c r="W6" s="106"/>
      <c r="X6" s="109" t="s">
        <v>211</v>
      </c>
      <c r="Y6" s="110">
        <f>SUMPRODUCT(('2 - TOUR 1'!$X:$X=X6)*('2 - TOUR 1'!$AO:$AO="OUI"))</f>
        <v>0</v>
      </c>
      <c r="Z6" s="146">
        <f>IFERROR(Y6/$C$3,0)</f>
        <v>0</v>
      </c>
    </row>
    <row r="7" spans="1:28" ht="20.100000000000001" customHeight="1" thickTop="1" thickBot="1" x14ac:dyDescent="0.25">
      <c r="H7" s="106"/>
      <c r="I7" s="106"/>
      <c r="J7" s="122" t="s">
        <v>43</v>
      </c>
      <c r="K7" s="122" t="s">
        <v>9</v>
      </c>
      <c r="L7" s="103"/>
      <c r="M7" s="103"/>
      <c r="N7" s="110" t="s">
        <v>104</v>
      </c>
      <c r="O7" s="110">
        <f>COUNTIF('2 - TOUR 1'!$AF:$AF,N7)</f>
        <v>0</v>
      </c>
      <c r="P7" s="149">
        <f>IFERROR(O7/$C$3,0)</f>
        <v>0</v>
      </c>
      <c r="W7" s="106"/>
      <c r="X7" s="109" t="s">
        <v>210</v>
      </c>
      <c r="Y7" s="110">
        <f>SUMPRODUCT(('2 - TOUR 1'!$X:$X=X7)*('2 - TOUR 1'!$AO:$AO="OUI"))</f>
        <v>0</v>
      </c>
      <c r="Z7" s="146">
        <f t="shared" ref="Z7:Z12" si="0">IFERROR(Y7/$C$3,0)</f>
        <v>0</v>
      </c>
    </row>
    <row r="8" spans="1:28" ht="20.100000000000001" customHeight="1" thickTop="1" thickBot="1" x14ac:dyDescent="0.25">
      <c r="A8" s="104"/>
      <c r="B8" s="137" t="s">
        <v>124</v>
      </c>
      <c r="H8" s="106"/>
      <c r="I8" s="109" t="s">
        <v>139</v>
      </c>
      <c r="J8" s="110">
        <f>COUNTIF('2 - TOUR 1'!Z:Z,"OUI")</f>
        <v>0</v>
      </c>
      <c r="K8" s="149">
        <f>IFERROR(J8/(COUNTA('2 - TOUR 1'!Z:Z)-1),0)</f>
        <v>0</v>
      </c>
      <c r="L8" s="154"/>
      <c r="M8" s="154"/>
      <c r="N8" s="110" t="s">
        <v>164</v>
      </c>
      <c r="O8" s="110">
        <f>COUNTIF('2 - TOUR 1'!$AF:$AF,N8)</f>
        <v>0</v>
      </c>
      <c r="P8" s="149">
        <f t="shared" ref="P8:P38" si="1">IFERROR(O8/$C$3,0)</f>
        <v>0</v>
      </c>
      <c r="S8" s="112" t="s">
        <v>140</v>
      </c>
      <c r="T8" s="122" t="s">
        <v>120</v>
      </c>
      <c r="U8" s="122" t="s">
        <v>9</v>
      </c>
      <c r="W8" s="106"/>
      <c r="X8" s="109" t="s">
        <v>212</v>
      </c>
      <c r="Y8" s="110">
        <f>SUMPRODUCT(('2 - TOUR 1'!$X:$X=X8)*('2 - TOUR 1'!$AO:$AO="OUI"))</f>
        <v>0</v>
      </c>
      <c r="Z8" s="146">
        <f t="shared" si="0"/>
        <v>0</v>
      </c>
    </row>
    <row r="9" spans="1:28" ht="20.100000000000001" customHeight="1" thickTop="1" thickBot="1" x14ac:dyDescent="0.25">
      <c r="C9" s="122" t="s">
        <v>243</v>
      </c>
      <c r="D9" s="122" t="s">
        <v>248</v>
      </c>
      <c r="E9" s="122" t="s">
        <v>245</v>
      </c>
      <c r="H9" s="106"/>
      <c r="I9" s="106"/>
      <c r="J9" s="106"/>
      <c r="K9" s="106"/>
      <c r="L9" s="106"/>
      <c r="M9" s="106"/>
      <c r="N9" s="110" t="s">
        <v>153</v>
      </c>
      <c r="O9" s="110">
        <f>COUNTIF('2 - TOUR 1'!$AF:$AF,N9)</f>
        <v>0</v>
      </c>
      <c r="P9" s="149">
        <f t="shared" si="1"/>
        <v>0</v>
      </c>
      <c r="R9" s="106"/>
      <c r="S9" s="110" t="s">
        <v>154</v>
      </c>
      <c r="T9" s="110">
        <f>COUNTIF('2 - TOUR 1'!AK:AK,S9)</f>
        <v>0</v>
      </c>
      <c r="U9" s="149">
        <f>IFERROR(T9/(COUNTA('2 - TOUR 1'!AK:AK)-1),0)</f>
        <v>0</v>
      </c>
      <c r="W9" s="106"/>
      <c r="X9" s="109" t="s">
        <v>213</v>
      </c>
      <c r="Y9" s="110">
        <f>SUMPRODUCT(('2 - TOUR 1'!$X:$X=X9)*('2 - TOUR 1'!$AO:$AO="OUI"))</f>
        <v>0</v>
      </c>
      <c r="Z9" s="146">
        <f t="shared" si="0"/>
        <v>0</v>
      </c>
    </row>
    <row r="10" spans="1:28" ht="20.100000000000001" customHeight="1" thickTop="1" thickBot="1" x14ac:dyDescent="0.25">
      <c r="B10" s="138" t="s">
        <v>118</v>
      </c>
      <c r="C10" s="144">
        <f>IFERROR((COUNTIF('2 - TOUR 1'!H:H,"OUI"))/(C3),0)</f>
        <v>0</v>
      </c>
      <c r="D10" s="144">
        <f>IFERROR((COUNTIF('2 - TOUR 1'!H:H,"NON"))/(C3),0)</f>
        <v>0</v>
      </c>
      <c r="E10" s="145">
        <f>IFERROR((COUNTIF('2 - TOUR 1'!H10:H39,"NR"))/(C3),0)</f>
        <v>0</v>
      </c>
      <c r="H10" s="106"/>
      <c r="I10" s="112" t="s">
        <v>140</v>
      </c>
      <c r="J10" s="122" t="s">
        <v>120</v>
      </c>
      <c r="K10" s="122" t="s">
        <v>9</v>
      </c>
      <c r="L10" s="103"/>
      <c r="M10" s="103"/>
      <c r="N10" s="110" t="s">
        <v>168</v>
      </c>
      <c r="O10" s="110">
        <f>COUNTIF('2 - TOUR 1'!$AF:$AF,N10)</f>
        <v>0</v>
      </c>
      <c r="P10" s="149">
        <f t="shared" si="1"/>
        <v>0</v>
      </c>
      <c r="R10" s="106"/>
      <c r="S10" s="110" t="s">
        <v>104</v>
      </c>
      <c r="T10" s="110">
        <f>COUNTIF('2 - TOUR 1'!AK:AK,S10)</f>
        <v>0</v>
      </c>
      <c r="U10" s="149">
        <f>IFERROR(T10/(COUNTA('2 - TOUR 1'!AK:AK)-1),0)</f>
        <v>0</v>
      </c>
      <c r="X10" s="109" t="s">
        <v>214</v>
      </c>
      <c r="Y10" s="110">
        <f>SUMPRODUCT(('2 - TOUR 1'!$X:$X=X10)*('2 - TOUR 1'!$AO:$AO="OUI"))</f>
        <v>0</v>
      </c>
      <c r="Z10" s="146">
        <f t="shared" si="0"/>
        <v>0</v>
      </c>
    </row>
    <row r="11" spans="1:28" ht="20.100000000000001" customHeight="1" thickTop="1" thickBot="1" x14ac:dyDescent="0.25">
      <c r="B11" s="138" t="s">
        <v>119</v>
      </c>
      <c r="C11" s="145">
        <f>IFERROR((COUNTIF('2 - TOUR 1'!I:L,"OUI"))/(C3*4),0)</f>
        <v>0</v>
      </c>
      <c r="D11" s="145">
        <f>IFERROR((COUNTIF('2 - TOUR 1'!I:L,"NON"))/(C3*4),0)</f>
        <v>0</v>
      </c>
      <c r="E11" s="144">
        <f>IFERROR((COUNTIF('2 - TOUR 1'!I10:L39,"NR"))/(C3*4),0)</f>
        <v>0</v>
      </c>
      <c r="H11" s="106"/>
      <c r="I11" s="110" t="s">
        <v>154</v>
      </c>
      <c r="J11" s="110">
        <f>COUNTIF('2 - TOUR 1'!AA:AA,I11)</f>
        <v>0</v>
      </c>
      <c r="K11" s="149">
        <f>IFERROR(J11/(COUNTA('2 - TOUR 1'!AA:AA)-1),0)</f>
        <v>0</v>
      </c>
      <c r="L11" s="154"/>
      <c r="M11" s="154"/>
      <c r="N11" s="110" t="s">
        <v>148</v>
      </c>
      <c r="O11" s="110">
        <f>COUNTIF('2 - TOUR 1'!$AF:$AF,N11)</f>
        <v>0</v>
      </c>
      <c r="P11" s="149">
        <f t="shared" si="1"/>
        <v>0</v>
      </c>
      <c r="S11" s="110" t="s">
        <v>164</v>
      </c>
      <c r="T11" s="110">
        <f>COUNTIF('2 - TOUR 1'!AK:AK,S11)</f>
        <v>0</v>
      </c>
      <c r="U11" s="149">
        <f>IFERROR(T11/(COUNTA('2 - TOUR 1'!AK:AK)-1),0)</f>
        <v>0</v>
      </c>
      <c r="X11" s="109" t="s">
        <v>97</v>
      </c>
      <c r="Y11" s="110">
        <f>SUMPRODUCT(('2 - TOUR 1'!$X:$X=X11)*('2 - TOUR 1'!$AO:$AO="OUI"))</f>
        <v>0</v>
      </c>
      <c r="Z11" s="146">
        <f t="shared" si="0"/>
        <v>0</v>
      </c>
    </row>
    <row r="12" spans="1:28" ht="20.100000000000001" customHeight="1" thickTop="1" thickBot="1" x14ac:dyDescent="0.25">
      <c r="B12" s="139" t="s">
        <v>121</v>
      </c>
      <c r="C12" s="144">
        <f>IFERROR((COUNTIF('2 - TOUR 1'!I:I,"OUI"))/(C3),0)</f>
        <v>0</v>
      </c>
      <c r="D12" s="144">
        <f>IFERROR((COUNTIF('2 - TOUR 1'!I:I,"NON"))/(C3),0)</f>
        <v>0</v>
      </c>
      <c r="E12" s="144">
        <f>IFERROR((COUNTIF('2 - TOUR 1'!I10:I39,"NR"))/(C3),0)</f>
        <v>0</v>
      </c>
      <c r="H12" s="106"/>
      <c r="I12" s="110" t="s">
        <v>104</v>
      </c>
      <c r="J12" s="110">
        <f>COUNTIF('2 - TOUR 1'!AA:AA,I12)</f>
        <v>0</v>
      </c>
      <c r="K12" s="149">
        <f>IFERROR(J12/(COUNTA('2 - TOUR 1'!AA:AA)-1),0)</f>
        <v>0</v>
      </c>
      <c r="L12" s="154"/>
      <c r="M12" s="154"/>
      <c r="N12" s="110" t="s">
        <v>150</v>
      </c>
      <c r="O12" s="110">
        <f>COUNTIF('2 - TOUR 1'!$AF:$AF,N12)</f>
        <v>0</v>
      </c>
      <c r="P12" s="149">
        <f t="shared" si="1"/>
        <v>0</v>
      </c>
      <c r="S12" s="110" t="s">
        <v>153</v>
      </c>
      <c r="T12" s="110">
        <f>COUNTIF('2 - TOUR 1'!AK:AK,S12)</f>
        <v>0</v>
      </c>
      <c r="U12" s="149">
        <f>IFERROR(T12/(COUNTA('2 - TOUR 1'!AK:AK)-1),0)</f>
        <v>0</v>
      </c>
      <c r="X12" s="109" t="s">
        <v>96</v>
      </c>
      <c r="Y12" s="110">
        <f>SUMPRODUCT(('2 - TOUR 1'!$X:$X=X12)*('2 - TOUR 1'!$AO:$AO="OUI"))</f>
        <v>0</v>
      </c>
      <c r="Z12" s="146">
        <f t="shared" si="0"/>
        <v>0</v>
      </c>
    </row>
    <row r="13" spans="1:28" ht="20.100000000000001" customHeight="1" thickTop="1" thickBot="1" x14ac:dyDescent="0.25">
      <c r="B13" s="139" t="s">
        <v>122</v>
      </c>
      <c r="C13" s="144">
        <f>IFERROR((COUNTIF('2 - TOUR 1'!J:J,"OUI"))/(C3),0)</f>
        <v>0</v>
      </c>
      <c r="D13" s="144">
        <f>IFERROR((COUNTIF('2 - TOUR 1'!J:J,"NON"))/(C3),0)</f>
        <v>0</v>
      </c>
      <c r="E13" s="145">
        <f>IFERROR((COUNTIF('2 - TOUR 1'!J10:J39,"NR"))/(C3),0)</f>
        <v>0</v>
      </c>
      <c r="H13" s="106"/>
      <c r="I13" s="110" t="s">
        <v>164</v>
      </c>
      <c r="J13" s="110">
        <f>COUNTIF('2 - TOUR 1'!AA:AA,I13)</f>
        <v>0</v>
      </c>
      <c r="K13" s="149">
        <f>IFERROR(J13/(COUNTA('2 - TOUR 1'!AA:AA)-1),0)</f>
        <v>0</v>
      </c>
      <c r="L13" s="154"/>
      <c r="M13" s="154"/>
      <c r="N13" s="110" t="s">
        <v>161</v>
      </c>
      <c r="O13" s="110">
        <f>COUNTIF('2 - TOUR 1'!$AF:$AF,N13)</f>
        <v>0</v>
      </c>
      <c r="P13" s="149">
        <f t="shared" si="1"/>
        <v>0</v>
      </c>
      <c r="S13" s="110" t="s">
        <v>168</v>
      </c>
      <c r="T13" s="110">
        <f>COUNTIF('2 - TOUR 1'!AK:AK,S13)</f>
        <v>0</v>
      </c>
      <c r="U13" s="149">
        <f>IFERROR(T13/(COUNTA('2 - TOUR 1'!AK:AK)-1),0)</f>
        <v>0</v>
      </c>
      <c r="X13" s="109" t="s">
        <v>215</v>
      </c>
      <c r="Y13" s="110">
        <f>SUMPRODUCT(('2 - TOUR 1'!$X:$X=X13)*('2 - TOUR 1'!$AO:$AO="OUI"))</f>
        <v>0</v>
      </c>
      <c r="Z13" s="146">
        <f>IFERROR(Y13/$C$3,0)</f>
        <v>0</v>
      </c>
    </row>
    <row r="14" spans="1:28" ht="20.100000000000001" customHeight="1" thickTop="1" thickBot="1" x14ac:dyDescent="0.25">
      <c r="B14" s="139" t="s">
        <v>123</v>
      </c>
      <c r="C14" s="144">
        <f>IFERROR((COUNTIF('2 - TOUR 1'!K:K,"OUI"))/(C3),0)</f>
        <v>0</v>
      </c>
      <c r="D14" s="144">
        <f>IFERROR((COUNTIF('2 - TOUR 1'!K:K,"NON"))/(C3),0)</f>
        <v>0</v>
      </c>
      <c r="E14" s="144">
        <f>IFERROR((COUNTIF('2 - TOUR 1'!K10:K39,"NR"))/(C3),0)</f>
        <v>0</v>
      </c>
      <c r="H14" s="106"/>
      <c r="I14" s="110" t="s">
        <v>153</v>
      </c>
      <c r="J14" s="110">
        <f>COUNTIF('2 - TOUR 1'!AA:AA,I14)</f>
        <v>0</v>
      </c>
      <c r="K14" s="149">
        <f>IFERROR(J14/(COUNTA('2 - TOUR 1'!AA:AA)-1),0)</f>
        <v>0</v>
      </c>
      <c r="L14" s="154"/>
      <c r="M14" s="154"/>
      <c r="N14" s="110" t="s">
        <v>160</v>
      </c>
      <c r="O14" s="110">
        <f>COUNTIF('2 - TOUR 1'!$AF:$AF,N14)</f>
        <v>0</v>
      </c>
      <c r="P14" s="149">
        <f t="shared" si="1"/>
        <v>0</v>
      </c>
      <c r="S14" s="110" t="s">
        <v>148</v>
      </c>
      <c r="T14" s="110">
        <f>COUNTIF('2 - TOUR 1'!AK:AK,S14)</f>
        <v>0</v>
      </c>
      <c r="U14" s="149">
        <f>IFERROR(T14/(COUNTA('2 - TOUR 1'!AK:AK)-1),0)</f>
        <v>0</v>
      </c>
      <c r="X14" s="109" t="s">
        <v>228</v>
      </c>
      <c r="Y14" s="110">
        <f>SUMPRODUCT(('2 - TOUR 1'!$X:$X=X14)*('2 - TOUR 1'!$AO:$AO="OUI"))</f>
        <v>0</v>
      </c>
      <c r="Z14" s="146">
        <f>IFERROR(Y14/$C$3,0)</f>
        <v>0</v>
      </c>
    </row>
    <row r="15" spans="1:28" ht="20.100000000000001" customHeight="1" thickTop="1" thickBot="1" x14ac:dyDescent="0.25">
      <c r="B15" s="139" t="s">
        <v>187</v>
      </c>
      <c r="C15" s="144">
        <f>IFERROR((COUNTIF('2 - TOUR 1'!L:L,"OUI"))/(C3),0)</f>
        <v>0</v>
      </c>
      <c r="D15" s="144">
        <f>IFERROR((COUNTIF('2 - TOUR 1'!L:L,"NON"))/(C3),0)</f>
        <v>0</v>
      </c>
      <c r="E15" s="144">
        <f>IFERROR((COUNTIF('2 - TOUR 1'!L10:L39,"NR"))/(C3),0)</f>
        <v>0</v>
      </c>
      <c r="H15" s="106"/>
      <c r="I15" s="110" t="s">
        <v>168</v>
      </c>
      <c r="J15" s="110">
        <f>COUNTIF('2 - TOUR 1'!AA:AA,I15)</f>
        <v>0</v>
      </c>
      <c r="K15" s="149">
        <f>IFERROR(J15/(COUNTA('2 - TOUR 1'!AA:AA)-1),0)</f>
        <v>0</v>
      </c>
      <c r="L15" s="154"/>
      <c r="M15" s="154"/>
      <c r="N15" s="110" t="s">
        <v>151</v>
      </c>
      <c r="O15" s="110">
        <f>COUNTIF('2 - TOUR 1'!$AF:$AF,N15)</f>
        <v>0</v>
      </c>
      <c r="P15" s="149">
        <f t="shared" si="1"/>
        <v>0</v>
      </c>
      <c r="S15" s="110" t="s">
        <v>150</v>
      </c>
      <c r="T15" s="110">
        <f>COUNTIF('2 - TOUR 1'!AK:AK,S15)</f>
        <v>0</v>
      </c>
      <c r="U15" s="149">
        <f>IFERROR(T15/(COUNTA('2 - TOUR 1'!AK:AK)-1),0)</f>
        <v>0</v>
      </c>
    </row>
    <row r="16" spans="1:28" ht="20.100000000000001" customHeight="1" thickTop="1" thickBot="1" x14ac:dyDescent="0.25">
      <c r="H16" s="106"/>
      <c r="I16" s="110" t="s">
        <v>148</v>
      </c>
      <c r="J16" s="110">
        <f>COUNTIF('2 - TOUR 1'!AA:AA,I16)</f>
        <v>0</v>
      </c>
      <c r="K16" s="149">
        <f>IFERROR(J16/(COUNTA('2 - TOUR 1'!AA:AA)-1),0)</f>
        <v>0</v>
      </c>
      <c r="L16" s="154"/>
      <c r="M16" s="154"/>
      <c r="N16" s="110" t="s">
        <v>167</v>
      </c>
      <c r="O16" s="110">
        <f>COUNTIF('2 - TOUR 1'!$AF:$AF,N16)</f>
        <v>0</v>
      </c>
      <c r="P16" s="149">
        <f t="shared" si="1"/>
        <v>0</v>
      </c>
      <c r="S16" s="110" t="s">
        <v>161</v>
      </c>
      <c r="T16" s="110">
        <f>COUNTIF('2 - TOUR 1'!AK:AK,S16)</f>
        <v>0</v>
      </c>
      <c r="U16" s="149">
        <f>IFERROR(T16/(COUNTA('2 - TOUR 1'!AK:AK)-1),0)</f>
        <v>0</v>
      </c>
    </row>
    <row r="17" spans="1:26" ht="20.100000000000001" customHeight="1" thickTop="1" thickBot="1" x14ac:dyDescent="0.25">
      <c r="A17" s="104"/>
      <c r="B17" s="140" t="s">
        <v>125</v>
      </c>
      <c r="H17" s="106"/>
      <c r="I17" s="110" t="s">
        <v>150</v>
      </c>
      <c r="J17" s="110">
        <f>COUNTIF('2 - TOUR 1'!AA:AA,I17)</f>
        <v>0</v>
      </c>
      <c r="K17" s="149">
        <f>IFERROR(J17/(COUNTA('2 - TOUR 1'!AA:AA)-1),0)</f>
        <v>0</v>
      </c>
      <c r="L17" s="154"/>
      <c r="M17" s="154"/>
      <c r="N17" s="110" t="s">
        <v>101</v>
      </c>
      <c r="O17" s="110">
        <f>COUNTIF('2 - TOUR 1'!$AF:$AF,N17)</f>
        <v>0</v>
      </c>
      <c r="P17" s="149">
        <f t="shared" si="1"/>
        <v>0</v>
      </c>
      <c r="S17" s="110" t="s">
        <v>160</v>
      </c>
      <c r="T17" s="110">
        <f>COUNTIF('2 - TOUR 1'!AK:AK,S17)</f>
        <v>0</v>
      </c>
      <c r="U17" s="149">
        <f>IFERROR(T17/(COUNTA('2 - TOUR 1'!AK:AK)-1),0)</f>
        <v>0</v>
      </c>
      <c r="W17" s="105"/>
      <c r="X17" s="105" t="s">
        <v>197</v>
      </c>
      <c r="Y17" s="106"/>
      <c r="Z17" s="107"/>
    </row>
    <row r="18" spans="1:26" ht="20.100000000000001" customHeight="1" thickTop="1" thickBot="1" x14ac:dyDescent="0.25">
      <c r="C18" s="122" t="s">
        <v>243</v>
      </c>
      <c r="D18" s="122" t="s">
        <v>248</v>
      </c>
      <c r="E18" s="122" t="s">
        <v>244</v>
      </c>
      <c r="F18" s="122" t="s">
        <v>245</v>
      </c>
      <c r="G18" s="103"/>
      <c r="H18" s="106"/>
      <c r="I18" s="110" t="s">
        <v>161</v>
      </c>
      <c r="J18" s="110">
        <f>COUNTIF('2 - TOUR 1'!AA:AA,I18)</f>
        <v>0</v>
      </c>
      <c r="K18" s="149">
        <f>IFERROR(J18/(COUNTA('2 - TOUR 1'!AA:AA)-1),0)</f>
        <v>0</v>
      </c>
      <c r="L18" s="154"/>
      <c r="M18" s="154"/>
      <c r="N18" s="110" t="s">
        <v>173</v>
      </c>
      <c r="O18" s="110">
        <f>COUNTIF('2 - TOUR 1'!$AF:$AF,N18)</f>
        <v>0</v>
      </c>
      <c r="P18" s="149">
        <f t="shared" si="1"/>
        <v>0</v>
      </c>
      <c r="S18" s="110" t="s">
        <v>151</v>
      </c>
      <c r="T18" s="110">
        <f>COUNTIF('2 - TOUR 1'!AK:AK,S18)</f>
        <v>0</v>
      </c>
      <c r="U18" s="149">
        <f>IFERROR(T18/(COUNTA('2 - TOUR 1'!AK:AK)-1),0)</f>
        <v>0</v>
      </c>
      <c r="W18" s="111"/>
      <c r="X18" s="111"/>
      <c r="Y18" s="106"/>
      <c r="Z18" s="107"/>
    </row>
    <row r="19" spans="1:26" ht="20.100000000000001" customHeight="1" thickTop="1" thickBot="1" x14ac:dyDescent="0.25">
      <c r="B19" s="141" t="s">
        <v>126</v>
      </c>
      <c r="C19" s="147">
        <f>IFERROR((COUNTIF('2 - TOUR 1'!M:M,"OUI"))/(C3),0)</f>
        <v>0</v>
      </c>
      <c r="D19" s="147">
        <f>IFERROR((COUNTIF('2 - TOUR 1'!M:M,"NON"))/(C3),0)</f>
        <v>0</v>
      </c>
      <c r="E19" s="147">
        <f>IFERROR((COUNTIF('2 - TOUR 1'!M:M,"NA"))/(C3),0)</f>
        <v>0</v>
      </c>
      <c r="F19" s="147">
        <f>IFERROR((COUNTIF('2 - TOUR 1'!M:M,"NR"))/(C3),0)</f>
        <v>0</v>
      </c>
      <c r="G19" s="151"/>
      <c r="H19" s="106"/>
      <c r="I19" s="110" t="s">
        <v>160</v>
      </c>
      <c r="J19" s="110">
        <f>COUNTIF('2 - TOUR 1'!AA:AA,I19)</f>
        <v>0</v>
      </c>
      <c r="K19" s="149">
        <f>IFERROR(J19/(COUNTA('2 - TOUR 1'!AA:AA)-1),0)</f>
        <v>0</v>
      </c>
      <c r="L19" s="154"/>
      <c r="M19" s="154"/>
      <c r="N19" s="110" t="s">
        <v>158</v>
      </c>
      <c r="O19" s="110">
        <f>COUNTIF('2 - TOUR 1'!$AF:$AF,N19)</f>
        <v>0</v>
      </c>
      <c r="P19" s="149">
        <f t="shared" si="1"/>
        <v>0</v>
      </c>
      <c r="S19" s="110" t="s">
        <v>167</v>
      </c>
      <c r="T19" s="110">
        <f>COUNTIF('2 - TOUR 1'!AK:AK,S19)</f>
        <v>0</v>
      </c>
      <c r="U19" s="149">
        <f>IFERROR(T19/(COUNTA('2 - TOUR 1'!AK:AK)-1),0)</f>
        <v>0</v>
      </c>
      <c r="W19" s="111"/>
      <c r="X19" s="109" t="s">
        <v>247</v>
      </c>
      <c r="Y19" s="110">
        <f>COUNTIF('2 - TOUR 1'!AP:AP,"OUI")</f>
        <v>0</v>
      </c>
      <c r="Z19" s="107"/>
    </row>
    <row r="20" spans="1:26" ht="20.100000000000001" customHeight="1" thickTop="1" thickBot="1" x14ac:dyDescent="0.25">
      <c r="B20" s="141" t="s">
        <v>190</v>
      </c>
      <c r="C20" s="147">
        <f>IFERROR(COUNTIF('2 - TOUR 1'!N:N,"OUI")/(C3),0)</f>
        <v>0</v>
      </c>
      <c r="D20" s="147">
        <f>IFERROR(COUNTIF('2 - TOUR 1'!N:N,"NON")/(C3),0)</f>
        <v>0</v>
      </c>
      <c r="E20" s="147">
        <f>IFERROR(COUNTIF('2 - TOUR 1'!N:N,"NA")/(C3),0)</f>
        <v>0</v>
      </c>
      <c r="F20" s="147">
        <f>IFERROR(COUNTIF('2 - TOUR 1'!N:N,"NR")/(C3),0)</f>
        <v>0</v>
      </c>
      <c r="G20" s="151"/>
      <c r="H20" s="106"/>
      <c r="I20" s="110" t="s">
        <v>151</v>
      </c>
      <c r="J20" s="110">
        <f>COUNTIF('2 - TOUR 1'!AA:AA,I20)</f>
        <v>0</v>
      </c>
      <c r="K20" s="149">
        <f>IFERROR(J20/(COUNTA('2 - TOUR 1'!AA:AA)-1),0)</f>
        <v>0</v>
      </c>
      <c r="L20" s="154"/>
      <c r="M20" s="154"/>
      <c r="N20" s="110" t="s">
        <v>98</v>
      </c>
      <c r="O20" s="110">
        <f>COUNTIF('2 - TOUR 1'!$AF:$AF,N20)</f>
        <v>0</v>
      </c>
      <c r="P20" s="149">
        <f t="shared" si="1"/>
        <v>0</v>
      </c>
      <c r="S20" s="110" t="s">
        <v>101</v>
      </c>
      <c r="T20" s="110">
        <f>COUNTIF('2 - TOUR 1'!AK:AK,S20)</f>
        <v>0</v>
      </c>
      <c r="U20" s="149">
        <f>IFERROR(T20/(COUNTA('2 - TOUR 1'!AK:AK)-1),0)</f>
        <v>0</v>
      </c>
      <c r="W20" s="111"/>
      <c r="X20" s="111"/>
      <c r="Y20" s="106"/>
      <c r="Z20" s="107"/>
    </row>
    <row r="21" spans="1:26" ht="20.100000000000001" customHeight="1" thickTop="1" thickBot="1" x14ac:dyDescent="0.25">
      <c r="B21" s="141" t="s">
        <v>127</v>
      </c>
      <c r="C21" s="147">
        <f>IFERROR((COUNTIF('2 - TOUR 1'!O:O,"OUI"))/(C3),0)</f>
        <v>0</v>
      </c>
      <c r="D21" s="147">
        <f>IFERROR((COUNTIF('2 - TOUR 1'!O:O,"NON"))/(C3),0)</f>
        <v>0</v>
      </c>
      <c r="E21" s="147">
        <f>IFERROR((COUNTIF('2 - TOUR 1'!O:O,"NA"))/(C3),0)</f>
        <v>0</v>
      </c>
      <c r="F21" s="147">
        <f>IFERROR((COUNTIF('2 - TOUR 1'!O:O,"NR"))/(C3),0)</f>
        <v>0</v>
      </c>
      <c r="G21" s="151"/>
      <c r="H21" s="106"/>
      <c r="I21" s="110" t="s">
        <v>167</v>
      </c>
      <c r="J21" s="110">
        <f>COUNTIF('2 - TOUR 1'!AA:AA,I21)</f>
        <v>0</v>
      </c>
      <c r="K21" s="149">
        <f>IFERROR(J21/(COUNTA('2 - TOUR 1'!AA:AA)-1),0)</f>
        <v>0</v>
      </c>
      <c r="L21" s="154"/>
      <c r="M21" s="154"/>
      <c r="N21" s="110" t="s">
        <v>155</v>
      </c>
      <c r="O21" s="110">
        <f>COUNTIF('2 - TOUR 1'!$AF:$AF,N21)</f>
        <v>0</v>
      </c>
      <c r="P21" s="149">
        <f t="shared" si="1"/>
        <v>0</v>
      </c>
      <c r="S21" s="110" t="s">
        <v>173</v>
      </c>
      <c r="T21" s="110">
        <f>COUNTIF('2 - TOUR 1'!AK:AK,S21)</f>
        <v>0</v>
      </c>
      <c r="U21" s="149">
        <f>IFERROR(T21/(COUNTA('2 - TOUR 1'!AK:AK)-1),0)</f>
        <v>0</v>
      </c>
      <c r="W21" s="106"/>
      <c r="X21" s="106"/>
      <c r="Y21" s="122" t="s">
        <v>120</v>
      </c>
      <c r="Z21" s="122" t="s">
        <v>9</v>
      </c>
    </row>
    <row r="22" spans="1:26" ht="20.100000000000001" customHeight="1" thickTop="1" thickBot="1" x14ac:dyDescent="0.25">
      <c r="B22" s="141" t="s">
        <v>128</v>
      </c>
      <c r="C22" s="147">
        <f>IFERROR((COUNTIF('2 - TOUR 1'!P:P,"OUI"))/(C3),0)</f>
        <v>0</v>
      </c>
      <c r="D22" s="147">
        <f>IFERROR((COUNTIF('2 - TOUR 1'!P:P,"NON"))/(C3),0)</f>
        <v>0</v>
      </c>
      <c r="E22" s="147">
        <f>IFERROR((COUNTIF('2 - TOUR 1'!P:P,"NA"))/(C3),0)</f>
        <v>0</v>
      </c>
      <c r="F22" s="147">
        <f>IFERROR((COUNTIF('2 - TOUR 1'!P:P,"NR"))/(C3),0)</f>
        <v>0</v>
      </c>
      <c r="G22" s="151"/>
      <c r="H22" s="106"/>
      <c r="I22" s="110" t="s">
        <v>101</v>
      </c>
      <c r="J22" s="110">
        <f>COUNTIF('2 - TOUR 1'!AA:AA,I22)</f>
        <v>0</v>
      </c>
      <c r="K22" s="149">
        <f>IFERROR(J22/(COUNTA('2 - TOUR 1'!AA:AA)-1),0)</f>
        <v>0</v>
      </c>
      <c r="L22" s="154"/>
      <c r="M22" s="154"/>
      <c r="N22" s="110" t="s">
        <v>157</v>
      </c>
      <c r="O22" s="110">
        <f>COUNTIF('2 - TOUR 1'!$AF:$AF,N22)</f>
        <v>0</v>
      </c>
      <c r="P22" s="149">
        <f t="shared" si="1"/>
        <v>0</v>
      </c>
      <c r="S22" s="110" t="s">
        <v>158</v>
      </c>
      <c r="T22" s="110">
        <f>COUNTIF('2 - TOUR 1'!AK:AK,S22)</f>
        <v>0</v>
      </c>
      <c r="U22" s="149">
        <f>IFERROR(T22/(COUNTA('2 - TOUR 1'!AK:AK)-1),0)</f>
        <v>0</v>
      </c>
      <c r="W22" s="106"/>
      <c r="X22" s="109" t="s">
        <v>211</v>
      </c>
      <c r="Y22" s="110">
        <f>SUMPRODUCT(('2 - TOUR 1'!$X:$X=X22)*('2 - TOUR 1'!$AP:$AP="OUI"))</f>
        <v>0</v>
      </c>
      <c r="Z22" s="146">
        <f>IFERROR(Y22/$C$3,0)</f>
        <v>0</v>
      </c>
    </row>
    <row r="23" spans="1:26" ht="20.100000000000001" customHeight="1" thickTop="1" thickBot="1" x14ac:dyDescent="0.25">
      <c r="B23" s="141" t="s">
        <v>129</v>
      </c>
      <c r="C23" s="147">
        <f>IFERROR((COUNTIF('2 - TOUR 1'!Q:Q,"OUI"))/(C3),0)</f>
        <v>0</v>
      </c>
      <c r="D23" s="147">
        <f>IFERROR((COUNTIF('2 - TOUR 1'!Q:Q,"NON"))/(C3),0)</f>
        <v>0</v>
      </c>
      <c r="E23" s="147">
        <f>IFERROR((COUNTIF('2 - TOUR 1'!Q:Q,"NA"))/(C3),0)</f>
        <v>0</v>
      </c>
      <c r="F23" s="147">
        <f>IFERROR((COUNTIF('2 - TOUR 1'!Q:Q,"NR"))/(C3),0)</f>
        <v>0</v>
      </c>
      <c r="G23" s="151"/>
      <c r="H23" s="107"/>
      <c r="I23" s="110" t="s">
        <v>173</v>
      </c>
      <c r="J23" s="110">
        <f>COUNTIF('2 - TOUR 1'!AA:AA,I23)</f>
        <v>0</v>
      </c>
      <c r="K23" s="149">
        <f>IFERROR(J23/(COUNTA('2 - TOUR 1'!AA:AA)-1),0)</f>
        <v>0</v>
      </c>
      <c r="L23" s="154"/>
      <c r="M23" s="154"/>
      <c r="N23" s="110" t="s">
        <v>152</v>
      </c>
      <c r="O23" s="110">
        <f>COUNTIF('2 - TOUR 1'!$AF:$AF,N23)</f>
        <v>0</v>
      </c>
      <c r="P23" s="149">
        <f t="shared" si="1"/>
        <v>0</v>
      </c>
      <c r="S23" s="110" t="s">
        <v>98</v>
      </c>
      <c r="T23" s="110">
        <f>COUNTIF('2 - TOUR 1'!AK:AK,S23)</f>
        <v>0</v>
      </c>
      <c r="U23" s="149">
        <f>IFERROR(T23/(COUNTA('2 - TOUR 1'!AK:AK)-1),0)</f>
        <v>0</v>
      </c>
      <c r="W23" s="106"/>
      <c r="X23" s="109" t="s">
        <v>210</v>
      </c>
      <c r="Y23" s="110">
        <f>SUMPRODUCT(('2 - TOUR 1'!$X:$X=X23)*('2 - TOUR 1'!$AP:$AP="OUI"))</f>
        <v>0</v>
      </c>
      <c r="Z23" s="146">
        <f t="shared" ref="Z23:Z30" si="2">IFERROR(Y23/$C$3,0)</f>
        <v>0</v>
      </c>
    </row>
    <row r="24" spans="1:26" ht="20.100000000000001" customHeight="1" thickTop="1" thickBot="1" x14ac:dyDescent="0.25">
      <c r="B24" s="186" t="s">
        <v>295</v>
      </c>
      <c r="C24" s="148">
        <f>IFERROR((COUNTIF('2 - TOUR 1'!R:R,"OUI"))/(C3),0)</f>
        <v>0</v>
      </c>
      <c r="D24" s="148">
        <f>IFERROR((COUNTIF('2 - TOUR 1'!R:R,"NON"))/(C3),0)</f>
        <v>0</v>
      </c>
      <c r="E24" s="147">
        <f>IFERROR((COUNTIF('2 - TOUR 1'!R:R,"NA"))/(C3),0)</f>
        <v>0</v>
      </c>
      <c r="F24" s="147">
        <f>IFERROR((COUNTIF('2 - TOUR 1'!R:R,"NR"))/(C3),0)</f>
        <v>0</v>
      </c>
      <c r="G24" s="151"/>
      <c r="I24" s="110" t="s">
        <v>158</v>
      </c>
      <c r="J24" s="110">
        <f>COUNTIF('2 - TOUR 1'!AA:AA,I24)</f>
        <v>0</v>
      </c>
      <c r="K24" s="149">
        <f>IFERROR(J24/(COUNTA('2 - TOUR 1'!AA:AA)-1),0)</f>
        <v>0</v>
      </c>
      <c r="L24" s="154"/>
      <c r="M24" s="154"/>
      <c r="N24" s="110" t="s">
        <v>171</v>
      </c>
      <c r="O24" s="110">
        <f>COUNTIF('2 - TOUR 1'!$AF:$AF,N24)</f>
        <v>0</v>
      </c>
      <c r="P24" s="149">
        <f t="shared" si="1"/>
        <v>0</v>
      </c>
      <c r="S24" s="110" t="s">
        <v>155</v>
      </c>
      <c r="T24" s="110">
        <f>COUNTIF('2 - TOUR 1'!AK:AK,S24)</f>
        <v>0</v>
      </c>
      <c r="U24" s="149">
        <f>IFERROR(T24/(COUNTA('2 - TOUR 1'!AK:AK)-1),0)</f>
        <v>0</v>
      </c>
      <c r="W24" s="106"/>
      <c r="X24" s="109" t="s">
        <v>212</v>
      </c>
      <c r="Y24" s="110">
        <f>SUMPRODUCT(('2 - TOUR 1'!$X:$X=X24)*('2 - TOUR 1'!$AP:$AP="OUI"))</f>
        <v>0</v>
      </c>
      <c r="Z24" s="146">
        <f t="shared" si="2"/>
        <v>0</v>
      </c>
    </row>
    <row r="25" spans="1:26" ht="20.100000000000001" customHeight="1" thickTop="1" thickBot="1" x14ac:dyDescent="0.25">
      <c r="D25" s="100"/>
      <c r="E25" s="107"/>
      <c r="F25" s="107"/>
      <c r="G25" s="107"/>
      <c r="I25" s="110" t="s">
        <v>98</v>
      </c>
      <c r="J25" s="110">
        <f>COUNTIF('2 - TOUR 1'!AA:AA,I25)</f>
        <v>0</v>
      </c>
      <c r="K25" s="149">
        <f>IFERROR(J25/(COUNTA('2 - TOUR 1'!AA:AA)-1),0)</f>
        <v>0</v>
      </c>
      <c r="L25" s="154"/>
      <c r="M25" s="154"/>
      <c r="N25" s="110" t="s">
        <v>159</v>
      </c>
      <c r="O25" s="110">
        <f>COUNTIF('2 - TOUR 1'!$AF:$AF,N25)</f>
        <v>0</v>
      </c>
      <c r="P25" s="149">
        <f t="shared" si="1"/>
        <v>0</v>
      </c>
      <c r="S25" s="110" t="s">
        <v>157</v>
      </c>
      <c r="T25" s="110">
        <f>COUNTIF('2 - TOUR 1'!AK:AK,S25)</f>
        <v>0</v>
      </c>
      <c r="U25" s="149">
        <f>IFERROR(T25/(COUNTA('2 - TOUR 1'!AK:AK)-1),0)</f>
        <v>0</v>
      </c>
      <c r="W25" s="106"/>
      <c r="X25" s="109" t="s">
        <v>213</v>
      </c>
      <c r="Y25" s="110">
        <f>SUMPRODUCT(('2 - TOUR 1'!$X:$X=X25)*('2 - TOUR 1'!$AP:$AP="OUI"))</f>
        <v>0</v>
      </c>
      <c r="Z25" s="146">
        <f t="shared" si="2"/>
        <v>0</v>
      </c>
    </row>
    <row r="26" spans="1:26" ht="20.100000000000001" customHeight="1" thickTop="1" thickBot="1" x14ac:dyDescent="0.25">
      <c r="A26" s="105"/>
      <c r="B26" s="105" t="s">
        <v>135</v>
      </c>
      <c r="C26" s="106"/>
      <c r="D26" s="106"/>
      <c r="F26" s="101"/>
      <c r="G26" s="101"/>
      <c r="I26" s="110" t="s">
        <v>155</v>
      </c>
      <c r="J26" s="110">
        <f>COUNTIF('2 - TOUR 1'!AA:AA,I26)</f>
        <v>0</v>
      </c>
      <c r="K26" s="149">
        <f>IFERROR(J26/(COUNTA('2 - TOUR 1'!AA:AA)-1),0)</f>
        <v>0</v>
      </c>
      <c r="L26" s="154"/>
      <c r="M26" s="154"/>
      <c r="N26" s="110" t="s">
        <v>100</v>
      </c>
      <c r="O26" s="110">
        <f>COUNTIF('2 - TOUR 1'!$AF:$AF,N26)</f>
        <v>0</v>
      </c>
      <c r="P26" s="149">
        <f t="shared" si="1"/>
        <v>0</v>
      </c>
      <c r="S26" s="110" t="s">
        <v>152</v>
      </c>
      <c r="T26" s="110">
        <f>COUNTIF('2 - TOUR 1'!AK:AK,S26)</f>
        <v>0</v>
      </c>
      <c r="U26" s="149">
        <f>IFERROR(T26/(COUNTA('2 - TOUR 1'!AK:AK)-1),0)</f>
        <v>0</v>
      </c>
      <c r="X26" s="109" t="s">
        <v>214</v>
      </c>
      <c r="Y26" s="110">
        <f>SUMPRODUCT(('2 - TOUR 1'!$X:$X=X26)*('2 - TOUR 1'!$AP:$AP="OUI"))</f>
        <v>0</v>
      </c>
      <c r="Z26" s="146">
        <f t="shared" si="2"/>
        <v>0</v>
      </c>
    </row>
    <row r="27" spans="1:26" ht="20.100000000000001" customHeight="1" thickTop="1" thickBot="1" x14ac:dyDescent="0.25">
      <c r="A27" s="106"/>
      <c r="B27" s="106"/>
      <c r="C27" s="122" t="s">
        <v>243</v>
      </c>
      <c r="D27" s="122" t="s">
        <v>248</v>
      </c>
      <c r="E27" s="122" t="s">
        <v>244</v>
      </c>
      <c r="F27" s="122" t="s">
        <v>245</v>
      </c>
      <c r="G27" s="103"/>
      <c r="I27" s="110" t="s">
        <v>157</v>
      </c>
      <c r="J27" s="110">
        <f>COUNTIF('2 - TOUR 1'!AA:AA,I27)</f>
        <v>0</v>
      </c>
      <c r="K27" s="149">
        <f>IFERROR(J27/(COUNTA('2 - TOUR 1'!AA:AA)-1),0)</f>
        <v>0</v>
      </c>
      <c r="L27" s="154"/>
      <c r="M27" s="154"/>
      <c r="N27" s="110" t="s">
        <v>103</v>
      </c>
      <c r="O27" s="110">
        <f>COUNTIF('2 - TOUR 1'!$AF:$AF,N27)</f>
        <v>0</v>
      </c>
      <c r="P27" s="149">
        <f t="shared" si="1"/>
        <v>0</v>
      </c>
      <c r="S27" s="110" t="s">
        <v>171</v>
      </c>
      <c r="T27" s="110">
        <f>COUNTIF('2 - TOUR 1'!AK:AK,S27)</f>
        <v>0</v>
      </c>
      <c r="U27" s="149">
        <f>IFERROR(T27/(COUNTA('2 - TOUR 1'!AK:AK)-1),0)</f>
        <v>0</v>
      </c>
      <c r="X27" s="109" t="s">
        <v>97</v>
      </c>
      <c r="Y27" s="110">
        <f>SUMPRODUCT(('2 - TOUR 1'!$X:$X=X27)*('2 - TOUR 1'!$AP:$AP="OUI"))</f>
        <v>0</v>
      </c>
      <c r="Z27" s="146">
        <f t="shared" si="2"/>
        <v>0</v>
      </c>
    </row>
    <row r="28" spans="1:26" ht="20.100000000000001" customHeight="1" thickTop="1" thickBot="1" x14ac:dyDescent="0.25">
      <c r="A28" s="106"/>
      <c r="B28" s="109" t="s">
        <v>131</v>
      </c>
      <c r="C28" s="147">
        <f>IFERROR((COUNTIF('2 - TOUR 1'!S:S,"OUI"))/(C3),0)</f>
        <v>0</v>
      </c>
      <c r="D28" s="147">
        <f>IFERROR((COUNTIF('2 - TOUR 1'!S:S,"NON"))/(C3),0)</f>
        <v>0</v>
      </c>
      <c r="E28" s="147">
        <f>IFERROR((COUNTIF('2 - TOUR 1'!S:S,"NA"))/(C3),0)</f>
        <v>0</v>
      </c>
      <c r="F28" s="147">
        <f>IFERROR((COUNTIF('2 - TOUR 1'!S:S,"NR"))/(C3),0)</f>
        <v>0</v>
      </c>
      <c r="G28" s="151"/>
      <c r="I28" s="110" t="s">
        <v>152</v>
      </c>
      <c r="J28" s="110">
        <f>COUNTIF('2 - TOUR 1'!AA:AA,I28)</f>
        <v>0</v>
      </c>
      <c r="K28" s="149">
        <f>IFERROR(J28/(COUNTA('2 - TOUR 1'!AA:AA)-1),0)</f>
        <v>0</v>
      </c>
      <c r="L28" s="154"/>
      <c r="M28" s="154"/>
      <c r="N28" s="110" t="s">
        <v>102</v>
      </c>
      <c r="O28" s="110">
        <f>COUNTIF('2 - TOUR 1'!$AF:$AF,N28)</f>
        <v>0</v>
      </c>
      <c r="P28" s="149">
        <f t="shared" si="1"/>
        <v>0</v>
      </c>
      <c r="S28" s="110" t="s">
        <v>159</v>
      </c>
      <c r="T28" s="110">
        <f>COUNTIF('2 - TOUR 1'!AK:AK,S28)</f>
        <v>0</v>
      </c>
      <c r="U28" s="149">
        <f>IFERROR(T28/(COUNTA('2 - TOUR 1'!AK:AK)-1),0)</f>
        <v>0</v>
      </c>
      <c r="X28" s="109" t="s">
        <v>96</v>
      </c>
      <c r="Y28" s="110">
        <f>SUMPRODUCT(('2 - TOUR 1'!$X:$X=X28)*('2 - TOUR 1'!$AP:$AP="OUI"))</f>
        <v>0</v>
      </c>
      <c r="Z28" s="146">
        <f t="shared" si="2"/>
        <v>0</v>
      </c>
    </row>
    <row r="29" spans="1:26" ht="20.100000000000001" customHeight="1" thickTop="1" thickBot="1" x14ac:dyDescent="0.25">
      <c r="A29" s="106"/>
      <c r="B29" s="109" t="s">
        <v>132</v>
      </c>
      <c r="C29" s="147">
        <f>IFERROR((COUNTIF('2 - TOUR 1'!T:T,"OUI"))/(C3),0)</f>
        <v>0</v>
      </c>
      <c r="D29" s="147">
        <f>IFERROR((COUNTIF('2 - TOUR 1'!T:T,"NON"))/(C3),0)</f>
        <v>0</v>
      </c>
      <c r="E29" s="147">
        <f>IFERROR((COUNTIF('2 - TOUR 1'!T:T,"NA"))/(C3),0)</f>
        <v>0</v>
      </c>
      <c r="F29" s="147">
        <f>IFERROR((COUNTIF('2 - TOUR 1'!T:T,"NR"))/(C3),0)</f>
        <v>0</v>
      </c>
      <c r="G29" s="151"/>
      <c r="I29" s="110" t="s">
        <v>171</v>
      </c>
      <c r="J29" s="110">
        <f>COUNTIF('2 - TOUR 1'!AA:AA,I29)</f>
        <v>0</v>
      </c>
      <c r="K29" s="149">
        <f>IFERROR(J29/(COUNTA('2 - TOUR 1'!AA:AA)-1),0)</f>
        <v>0</v>
      </c>
      <c r="L29" s="154"/>
      <c r="M29" s="154"/>
      <c r="N29" s="110" t="s">
        <v>166</v>
      </c>
      <c r="O29" s="110">
        <f>COUNTIF('2 - TOUR 1'!$AF:$AF,N29)</f>
        <v>0</v>
      </c>
      <c r="P29" s="149">
        <f t="shared" si="1"/>
        <v>0</v>
      </c>
      <c r="Q29" s="106"/>
      <c r="S29" s="110" t="s">
        <v>100</v>
      </c>
      <c r="T29" s="110">
        <f>COUNTIF('2 - TOUR 1'!AK:AK,S29)</f>
        <v>0</v>
      </c>
      <c r="U29" s="149">
        <f>IFERROR(T29/(COUNTA('2 - TOUR 1'!AK:AK)-1),0)</f>
        <v>0</v>
      </c>
      <c r="X29" s="109" t="s">
        <v>215</v>
      </c>
      <c r="Y29" s="110">
        <f>SUMPRODUCT(('2 - TOUR 1'!$X:$X=X29)*('2 - TOUR 1'!$AP:$AP="OUI"))</f>
        <v>0</v>
      </c>
      <c r="Z29" s="146">
        <f t="shared" si="2"/>
        <v>0</v>
      </c>
    </row>
    <row r="30" spans="1:26" ht="20.100000000000001" customHeight="1" thickTop="1" thickBot="1" x14ac:dyDescent="0.25">
      <c r="A30" s="106"/>
      <c r="B30" s="109" t="s">
        <v>133</v>
      </c>
      <c r="C30" s="147">
        <f>IFERROR((COUNTIF('2 - TOUR 1'!U:U,"OUI"))/(C3),0)</f>
        <v>0</v>
      </c>
      <c r="D30" s="147">
        <f>IFERROR((COUNTIF('2 - TOUR 1'!U:U,"NON"))/(C3),0)</f>
        <v>0</v>
      </c>
      <c r="E30" s="147">
        <f>IFERROR((COUNTIF('2 - TOUR 1'!U:U,"NA"))/(C3),0)</f>
        <v>0</v>
      </c>
      <c r="F30" s="147">
        <f>IFERROR((COUNTIF('2 - TOUR 1'!U:U,"NR"))/(C3),0)</f>
        <v>0</v>
      </c>
      <c r="G30" s="151"/>
      <c r="I30" s="110" t="s">
        <v>159</v>
      </c>
      <c r="J30" s="110">
        <f>COUNTIF('2 - TOUR 1'!AA:AA,I30)</f>
        <v>0</v>
      </c>
      <c r="K30" s="149">
        <f>IFERROR(J30/(COUNTA('2 - TOUR 1'!AA:AA)-1),0)</f>
        <v>0</v>
      </c>
      <c r="L30" s="154"/>
      <c r="M30" s="154"/>
      <c r="N30" s="110" t="s">
        <v>165</v>
      </c>
      <c r="O30" s="110">
        <f>COUNTIF('2 - TOUR 1'!$AF:$AF,N30)</f>
        <v>0</v>
      </c>
      <c r="P30" s="149">
        <f t="shared" si="1"/>
        <v>0</v>
      </c>
      <c r="Q30" s="106"/>
      <c r="S30" s="110" t="s">
        <v>103</v>
      </c>
      <c r="T30" s="110">
        <f>COUNTIF('2 - TOUR 1'!AK:AK,S30)</f>
        <v>0</v>
      </c>
      <c r="U30" s="149">
        <f>IFERROR(T30/(COUNTA('2 - TOUR 1'!AK:AK)-1),0)</f>
        <v>0</v>
      </c>
      <c r="X30" s="109" t="s">
        <v>228</v>
      </c>
      <c r="Y30" s="110">
        <f>SUMPRODUCT(('2 - TOUR 1'!$X:$X=X30)*('2 - TOUR 1'!$AP:$AP="OUI"))</f>
        <v>0</v>
      </c>
      <c r="Z30" s="146">
        <f t="shared" si="2"/>
        <v>0</v>
      </c>
    </row>
    <row r="31" spans="1:26" ht="20.100000000000001" customHeight="1" thickTop="1" thickBot="1" x14ac:dyDescent="0.25">
      <c r="A31" s="106"/>
      <c r="B31" s="106"/>
      <c r="C31" s="106"/>
      <c r="D31" s="107"/>
      <c r="E31" s="107"/>
      <c r="I31" s="110" t="s">
        <v>100</v>
      </c>
      <c r="J31" s="110">
        <f>COUNTIF('2 - TOUR 1'!AA:AA,I31)</f>
        <v>0</v>
      </c>
      <c r="K31" s="149">
        <f>IFERROR(J31/(COUNTA('2 - TOUR 1'!AA:AA)-1),0)</f>
        <v>0</v>
      </c>
      <c r="L31" s="154"/>
      <c r="M31" s="154"/>
      <c r="N31" s="110" t="s">
        <v>99</v>
      </c>
      <c r="O31" s="110">
        <f>COUNTIF('2 - TOUR 1'!$AF:$AF,N31)</f>
        <v>0</v>
      </c>
      <c r="P31" s="149">
        <f t="shared" si="1"/>
        <v>0</v>
      </c>
      <c r="Q31" s="106"/>
      <c r="S31" s="110" t="s">
        <v>102</v>
      </c>
      <c r="T31" s="110">
        <f>COUNTIF('2 - TOUR 1'!AK:AK,S31)</f>
        <v>0</v>
      </c>
      <c r="U31" s="149">
        <f>IFERROR(T31/(COUNTA('2 - TOUR 1'!AK:AK)-1),0)</f>
        <v>0</v>
      </c>
    </row>
    <row r="32" spans="1:26" ht="20.100000000000001" customHeight="1" thickTop="1" thickBot="1" x14ac:dyDescent="0.25">
      <c r="A32" s="105"/>
      <c r="B32" s="105" t="s">
        <v>134</v>
      </c>
      <c r="C32" s="106"/>
      <c r="D32" s="107"/>
      <c r="E32" s="107"/>
      <c r="I32" s="110" t="s">
        <v>103</v>
      </c>
      <c r="J32" s="110">
        <f>COUNTIF('2 - TOUR 1'!AA:AA,I32)</f>
        <v>0</v>
      </c>
      <c r="K32" s="149">
        <f>IFERROR(J32/(COUNTA('2 - TOUR 1'!AA:AA)-1),0)</f>
        <v>0</v>
      </c>
      <c r="L32" s="154"/>
      <c r="M32" s="154"/>
      <c r="N32" s="110" t="s">
        <v>169</v>
      </c>
      <c r="O32" s="110">
        <f>COUNTIF('2 - TOUR 1'!$AF:$AF,N32)</f>
        <v>0</v>
      </c>
      <c r="P32" s="149">
        <f t="shared" si="1"/>
        <v>0</v>
      </c>
      <c r="Q32" s="106"/>
      <c r="S32" s="110" t="s">
        <v>166</v>
      </c>
      <c r="T32" s="110">
        <f>COUNTIF('2 - TOUR 1'!AK:AK,S32)</f>
        <v>0</v>
      </c>
      <c r="U32" s="149">
        <f>IFERROR(T32/(COUNTA('2 - TOUR 1'!AK:AK)-1),0)</f>
        <v>0</v>
      </c>
    </row>
    <row r="33" spans="1:26" ht="20.100000000000001" customHeight="1" thickTop="1" thickBot="1" x14ac:dyDescent="0.25">
      <c r="A33" s="106"/>
      <c r="B33" s="106"/>
      <c r="C33" s="122" t="s">
        <v>120</v>
      </c>
      <c r="D33" s="122" t="s">
        <v>9</v>
      </c>
      <c r="E33" s="103"/>
      <c r="I33" s="110" t="s">
        <v>102</v>
      </c>
      <c r="J33" s="110">
        <f>COUNTIF('2 - TOUR 1'!AA:AA,I33)</f>
        <v>0</v>
      </c>
      <c r="K33" s="149">
        <f>IFERROR(J33/(COUNTA('2 - TOUR 1'!AA:AA)-1),0)</f>
        <v>0</v>
      </c>
      <c r="L33" s="154"/>
      <c r="M33" s="154"/>
      <c r="N33" s="110" t="s">
        <v>170</v>
      </c>
      <c r="O33" s="110">
        <f>COUNTIF('2 - TOUR 1'!$AF:$AF,N33)</f>
        <v>0</v>
      </c>
      <c r="P33" s="149">
        <f t="shared" si="1"/>
        <v>0</v>
      </c>
      <c r="Q33" s="106"/>
      <c r="S33" s="110" t="s">
        <v>165</v>
      </c>
      <c r="T33" s="110">
        <f>COUNTIF('2 - TOUR 1'!AK:AK,S33)</f>
        <v>0</v>
      </c>
      <c r="U33" s="149">
        <f>IFERROR(T33/(COUNTA('2 - TOUR 1'!AK:AK)-1),0)</f>
        <v>0</v>
      </c>
      <c r="W33" s="105"/>
      <c r="X33" s="105" t="s">
        <v>198</v>
      </c>
      <c r="Y33" s="106"/>
      <c r="Z33" s="107"/>
    </row>
    <row r="34" spans="1:26" ht="20.100000000000001" customHeight="1" thickTop="1" thickBot="1" x14ac:dyDescent="0.25">
      <c r="A34" s="106"/>
      <c r="B34" s="109" t="s">
        <v>211</v>
      </c>
      <c r="C34" s="110">
        <f>COUNTIF('2 - TOUR 1'!X:X,"CYSTITE AIGUE SIMPLE")</f>
        <v>0</v>
      </c>
      <c r="D34" s="146">
        <f>IFERROR(C34/(COUNTA('2 - TOUR 1'!X:X)-1),0)</f>
        <v>0</v>
      </c>
      <c r="E34" s="134"/>
      <c r="I34" s="110" t="s">
        <v>166</v>
      </c>
      <c r="J34" s="110">
        <f>COUNTIF('2 - TOUR 1'!AA:AA,I34)</f>
        <v>0</v>
      </c>
      <c r="K34" s="149">
        <f>IFERROR(J34/(COUNTA('2 - TOUR 1'!AA:AA)-1),0)</f>
        <v>0</v>
      </c>
      <c r="L34" s="154"/>
      <c r="M34" s="154"/>
      <c r="N34" s="110" t="s">
        <v>163</v>
      </c>
      <c r="O34" s="110">
        <f>COUNTIF('2 - TOUR 1'!$AF:$AF,N34)</f>
        <v>0</v>
      </c>
      <c r="P34" s="149">
        <f t="shared" si="1"/>
        <v>0</v>
      </c>
      <c r="Q34" s="106"/>
      <c r="S34" s="110" t="s">
        <v>99</v>
      </c>
      <c r="T34" s="110">
        <f>COUNTIF('2 - TOUR 1'!AK:AK,S34)</f>
        <v>0</v>
      </c>
      <c r="U34" s="149">
        <f>IFERROR(T34/(COUNTA('2 - TOUR 1'!AK:AK)-1),0)</f>
        <v>0</v>
      </c>
      <c r="W34" s="111"/>
      <c r="X34" s="111"/>
      <c r="Y34" s="106"/>
      <c r="Z34" s="107"/>
    </row>
    <row r="35" spans="1:26" ht="20.100000000000001" customHeight="1" thickTop="1" thickBot="1" x14ac:dyDescent="0.25">
      <c r="A35" s="106"/>
      <c r="B35" s="109" t="s">
        <v>210</v>
      </c>
      <c r="C35" s="110">
        <f>COUNTIF('2 - TOUR 1'!X:X,"CYSTITE A RISQUE DE COMPLICATION")</f>
        <v>0</v>
      </c>
      <c r="D35" s="146">
        <f>IFERROR(C35/(COUNTA('2 - TOUR 1'!X:X)-1),0)</f>
        <v>0</v>
      </c>
      <c r="E35" s="134"/>
      <c r="I35" s="110" t="s">
        <v>165</v>
      </c>
      <c r="J35" s="110">
        <f>COUNTIF('2 - TOUR 1'!AA:AA,I35)</f>
        <v>0</v>
      </c>
      <c r="K35" s="149">
        <f>IFERROR(J35/(COUNTA('2 - TOUR 1'!AA:AA)-1),0)</f>
        <v>0</v>
      </c>
      <c r="L35" s="154"/>
      <c r="M35" s="154"/>
      <c r="N35" s="110" t="s">
        <v>162</v>
      </c>
      <c r="O35" s="110">
        <f>COUNTIF('2 - TOUR 1'!$AF:$AF,N35)</f>
        <v>0</v>
      </c>
      <c r="P35" s="149">
        <f t="shared" si="1"/>
        <v>0</v>
      </c>
      <c r="Q35" s="106"/>
      <c r="S35" s="110" t="s">
        <v>169</v>
      </c>
      <c r="T35" s="110">
        <f>COUNTIF('2 - TOUR 1'!AK:AK,S35)</f>
        <v>0</v>
      </c>
      <c r="U35" s="149">
        <f>IFERROR(T35/(COUNTA('2 - TOUR 1'!AK:AK)-1),0)</f>
        <v>0</v>
      </c>
      <c r="W35" s="111"/>
      <c r="X35" s="109" t="s">
        <v>247</v>
      </c>
      <c r="Y35" s="110">
        <f>COUNTIF('2 - TOUR 1'!AQ:AQ,"OUI")</f>
        <v>0</v>
      </c>
      <c r="Z35" s="107"/>
    </row>
    <row r="36" spans="1:26" ht="20.100000000000001" customHeight="1" thickTop="1" thickBot="1" x14ac:dyDescent="0.25">
      <c r="A36" s="106"/>
      <c r="B36" s="109" t="s">
        <v>212</v>
      </c>
      <c r="C36" s="110">
        <f>COUNTIF('2 - TOUR 1'!X:X,"PNA SIMPLE")</f>
        <v>0</v>
      </c>
      <c r="D36" s="146">
        <f>IFERROR(C36/(COUNTA('2 - TOUR 1'!X:X)-1),0)</f>
        <v>0</v>
      </c>
      <c r="E36" s="134"/>
      <c r="I36" s="110" t="s">
        <v>99</v>
      </c>
      <c r="J36" s="110">
        <f>COUNTIF('2 - TOUR 1'!AA:AA,I36)</f>
        <v>0</v>
      </c>
      <c r="K36" s="149">
        <f>IFERROR(J36/(COUNTA('2 - TOUR 1'!AA:AA)-1),0)</f>
        <v>0</v>
      </c>
      <c r="L36" s="154"/>
      <c r="M36" s="154"/>
      <c r="N36" s="110" t="s">
        <v>149</v>
      </c>
      <c r="O36" s="110">
        <f>COUNTIF('2 - TOUR 1'!$AF:$AF,N36)</f>
        <v>0</v>
      </c>
      <c r="P36" s="149">
        <f t="shared" si="1"/>
        <v>0</v>
      </c>
      <c r="Q36" s="106"/>
      <c r="S36" s="110" t="s">
        <v>170</v>
      </c>
      <c r="T36" s="110">
        <f>COUNTIF('2 - TOUR 1'!AK:AK,S36)</f>
        <v>0</v>
      </c>
      <c r="U36" s="149">
        <f>IFERROR(T36/(COUNTA('2 - TOUR 1'!AK:AK)-1),0)</f>
        <v>0</v>
      </c>
      <c r="W36" s="111"/>
      <c r="X36" s="111"/>
      <c r="Y36" s="106"/>
      <c r="Z36" s="107"/>
    </row>
    <row r="37" spans="1:26" ht="20.100000000000001" customHeight="1" thickTop="1" thickBot="1" x14ac:dyDescent="0.25">
      <c r="A37" s="106"/>
      <c r="B37" s="109" t="s">
        <v>213</v>
      </c>
      <c r="C37" s="110">
        <f>COUNTIF('2 - TOUR 1'!X:X,"PNA A RISQUE DE COMPLICATION")</f>
        <v>0</v>
      </c>
      <c r="D37" s="146">
        <f>IFERROR(C37/(COUNTA('2 - TOUR 1'!X:X)-1),0)</f>
        <v>0</v>
      </c>
      <c r="E37" s="134"/>
      <c r="I37" s="110" t="s">
        <v>169</v>
      </c>
      <c r="J37" s="110">
        <f>COUNTIF('2 - TOUR 1'!AA:AA,I37)</f>
        <v>0</v>
      </c>
      <c r="K37" s="149">
        <f>IFERROR(J37/(COUNTA('2 - TOUR 1'!AA:AA)-1),0)</f>
        <v>0</v>
      </c>
      <c r="L37" s="154"/>
      <c r="M37" s="154"/>
      <c r="N37" s="110" t="s">
        <v>156</v>
      </c>
      <c r="O37" s="110">
        <f>COUNTIF('2 - TOUR 1'!$AF:$AF,N37)</f>
        <v>0</v>
      </c>
      <c r="P37" s="149">
        <f t="shared" si="1"/>
        <v>0</v>
      </c>
      <c r="S37" s="110" t="s">
        <v>163</v>
      </c>
      <c r="T37" s="110">
        <f>COUNTIF('2 - TOUR 1'!AK:AK,S37)</f>
        <v>0</v>
      </c>
      <c r="U37" s="149">
        <f>IFERROR(T37/(COUNTA('2 - TOUR 1'!AK:AK)-1),0)</f>
        <v>0</v>
      </c>
      <c r="W37" s="106"/>
      <c r="X37" s="106"/>
      <c r="Y37" s="122" t="s">
        <v>120</v>
      </c>
      <c r="Z37" s="122" t="s">
        <v>9</v>
      </c>
    </row>
    <row r="38" spans="1:26" ht="20.100000000000001" customHeight="1" thickTop="1" thickBot="1" x14ac:dyDescent="0.25">
      <c r="A38" s="106"/>
      <c r="B38" s="109" t="s">
        <v>214</v>
      </c>
      <c r="C38" s="110">
        <f>COUNTIF('2 - TOUR 1'!X:X,"PNA GRAVE")</f>
        <v>0</v>
      </c>
      <c r="D38" s="146">
        <f>IFERROR(C38/(COUNTA('2 - TOUR 1'!X:X)-1),0)</f>
        <v>0</v>
      </c>
      <c r="E38" s="134"/>
      <c r="I38" s="110" t="s">
        <v>170</v>
      </c>
      <c r="J38" s="110">
        <f>COUNTIF('2 - TOUR 1'!AA:AA,I38)</f>
        <v>0</v>
      </c>
      <c r="K38" s="149">
        <f>IFERROR(J38/(COUNTA('2 - TOUR 1'!AA:AA)-1),0)</f>
        <v>0</v>
      </c>
      <c r="L38" s="154"/>
      <c r="M38" s="154"/>
      <c r="N38" s="110" t="s">
        <v>172</v>
      </c>
      <c r="O38" s="110">
        <f>COUNTIF('2 - TOUR 1'!$AF:$AF,N38)</f>
        <v>0</v>
      </c>
      <c r="P38" s="149">
        <f t="shared" si="1"/>
        <v>0</v>
      </c>
      <c r="S38" s="110" t="s">
        <v>162</v>
      </c>
      <c r="T38" s="110">
        <f>COUNTIF('2 - TOUR 1'!AK:AK,S38)</f>
        <v>0</v>
      </c>
      <c r="U38" s="149">
        <f>IFERROR(T38/(COUNTA('2 - TOUR 1'!AK:AK)-1),0)</f>
        <v>0</v>
      </c>
      <c r="W38" s="106"/>
      <c r="X38" s="109" t="s">
        <v>211</v>
      </c>
      <c r="Y38" s="110">
        <f>SUMPRODUCT(('2 - TOUR 1'!$X:$X=X38)*('2 - TOUR 1'!$AQ:$AQ="OUI"))</f>
        <v>0</v>
      </c>
      <c r="Z38" s="146">
        <f>IFERROR(Y38/$C$3,0)</f>
        <v>0</v>
      </c>
    </row>
    <row r="39" spans="1:26" ht="20.100000000000001" customHeight="1" thickTop="1" thickBot="1" x14ac:dyDescent="0.25">
      <c r="A39" s="106"/>
      <c r="B39" s="109" t="s">
        <v>97</v>
      </c>
      <c r="C39" s="110">
        <f>COUNTIF('2 - TOUR 1'!X:X,"INFECTION URINAIRE MASCULINE")</f>
        <v>0</v>
      </c>
      <c r="D39" s="146">
        <f>IFERROR(C39/(COUNTA('2 - TOUR 1'!X:X)-1),0)</f>
        <v>0</v>
      </c>
      <c r="E39" s="134"/>
      <c r="I39" s="110" t="s">
        <v>163</v>
      </c>
      <c r="J39" s="110">
        <f>COUNTIF('2 - TOUR 1'!AA:AA,I39)</f>
        <v>0</v>
      </c>
      <c r="K39" s="149">
        <f>IFERROR(J39/(COUNTA('2 - TOUR 1'!AA:AA)-1),0)</f>
        <v>0</v>
      </c>
      <c r="L39" s="154"/>
      <c r="M39" s="154"/>
      <c r="S39" s="110" t="s">
        <v>149</v>
      </c>
      <c r="T39" s="110">
        <f>COUNTIF('2 - TOUR 1'!AK:AK,S39)</f>
        <v>0</v>
      </c>
      <c r="U39" s="149">
        <f>IFERROR(T39/(COUNTA('2 - TOUR 1'!AK:AK)-1),0)</f>
        <v>0</v>
      </c>
      <c r="W39" s="106"/>
      <c r="X39" s="109" t="s">
        <v>210</v>
      </c>
      <c r="Y39" s="110">
        <f>SUMPRODUCT(('2 - TOUR 1'!$X:$X=X39)*('2 - TOUR 1'!$AQ:$AQ="OUI"))</f>
        <v>0</v>
      </c>
      <c r="Z39" s="146">
        <f t="shared" ref="Z39:Z46" si="3">IFERROR(Y39/$C$3,0)</f>
        <v>0</v>
      </c>
    </row>
    <row r="40" spans="1:26" ht="20.100000000000001" customHeight="1" thickTop="1" thickBot="1" x14ac:dyDescent="0.25">
      <c r="A40" s="106"/>
      <c r="B40" s="109" t="s">
        <v>96</v>
      </c>
      <c r="C40" s="110">
        <f>COUNTIF('2 - TOUR 1'!X:X,"COLONISATION URINAIRE")</f>
        <v>0</v>
      </c>
      <c r="D40" s="146">
        <f>IFERROR(C40/(COUNTA('2 - TOUR 1'!X:X)-1),0)</f>
        <v>0</v>
      </c>
      <c r="E40" s="134"/>
      <c r="I40" s="110" t="s">
        <v>162</v>
      </c>
      <c r="J40" s="110">
        <f>COUNTIF('2 - TOUR 1'!AA:AA,I40)</f>
        <v>0</v>
      </c>
      <c r="K40" s="149">
        <f>IFERROR(J40/(COUNTA('2 - TOUR 1'!AA:AA)-1),0)</f>
        <v>0</v>
      </c>
      <c r="L40" s="154"/>
      <c r="M40" s="154"/>
      <c r="N40" s="109" t="s">
        <v>141</v>
      </c>
      <c r="O40" s="150">
        <f>IFERROR(AVERAGE('2 - TOUR 1'!AH:AH),0)</f>
        <v>0</v>
      </c>
      <c r="P40" s="106"/>
      <c r="S40" s="110" t="s">
        <v>156</v>
      </c>
      <c r="T40" s="110">
        <f>COUNTIF('2 - TOUR 1'!AK:AK,S40)</f>
        <v>0</v>
      </c>
      <c r="U40" s="149">
        <f>IFERROR(T40/(COUNTA('2 - TOUR 1'!AK:AK)-1),0)</f>
        <v>0</v>
      </c>
      <c r="W40" s="106"/>
      <c r="X40" s="109" t="s">
        <v>212</v>
      </c>
      <c r="Y40" s="110">
        <f>SUMPRODUCT(('2 - TOUR 1'!$X:$X=X40)*('2 - TOUR 1'!$AQ:$AQ="OUI"))</f>
        <v>0</v>
      </c>
      <c r="Z40" s="146">
        <f t="shared" si="3"/>
        <v>0</v>
      </c>
    </row>
    <row r="41" spans="1:26" ht="20.100000000000001" customHeight="1" thickTop="1" thickBot="1" x14ac:dyDescent="0.25">
      <c r="A41" s="106"/>
      <c r="B41" s="109" t="s">
        <v>215</v>
      </c>
      <c r="C41" s="110">
        <f>COUNTIF('2 - TOUR 1'!X:X,"SEPSIS D'ORIGINE URINAIRE")</f>
        <v>0</v>
      </c>
      <c r="D41" s="146">
        <f>IFERROR(C41/(COUNTA('2 - TOUR 1'!X:X)-1),0)</f>
        <v>0</v>
      </c>
      <c r="E41" s="134"/>
      <c r="I41" s="110" t="s">
        <v>149</v>
      </c>
      <c r="J41" s="110">
        <f>COUNTIF('2 - TOUR 1'!AA:AA,I41)</f>
        <v>0</v>
      </c>
      <c r="K41" s="149">
        <f>IFERROR(J41/(COUNTA('2 - TOUR 1'!AA:AA)-1),0)</f>
        <v>0</v>
      </c>
      <c r="L41" s="154"/>
      <c r="M41" s="154"/>
      <c r="N41" s="106"/>
      <c r="O41" s="106"/>
      <c r="P41" s="106"/>
      <c r="S41" s="110" t="s">
        <v>172</v>
      </c>
      <c r="T41" s="110">
        <f>COUNTIF('2 - TOUR 1'!AK:AK,S41)</f>
        <v>0</v>
      </c>
      <c r="U41" s="149">
        <f>IFERROR(T41/(COUNTA('2 - TOUR 1'!AK:AK)-1),0)</f>
        <v>0</v>
      </c>
      <c r="W41" s="106"/>
      <c r="X41" s="109" t="s">
        <v>213</v>
      </c>
      <c r="Y41" s="110">
        <f>SUMPRODUCT(('2 - TOUR 1'!$X:$X=X41)*('2 - TOUR 1'!$AQ:$AQ="OUI"))</f>
        <v>0</v>
      </c>
      <c r="Z41" s="146">
        <f t="shared" si="3"/>
        <v>0</v>
      </c>
    </row>
    <row r="42" spans="1:26" ht="20.100000000000001" customHeight="1" thickTop="1" thickBot="1" x14ac:dyDescent="0.25">
      <c r="A42" s="106"/>
      <c r="B42" s="109" t="s">
        <v>228</v>
      </c>
      <c r="C42" s="110">
        <f>COUNTIF('2 - TOUR 1'!X:X,"INFECTION URINAIRE (SANS PRECISION)")</f>
        <v>0</v>
      </c>
      <c r="D42" s="146">
        <f>IFERROR(C42/(COUNTA('2 - TOUR 1'!X:X)-1),0)</f>
        <v>0</v>
      </c>
      <c r="E42" s="134"/>
      <c r="I42" s="110" t="s">
        <v>156</v>
      </c>
      <c r="J42" s="110">
        <f>COUNTIF('2 - TOUR 1'!AA:AA,I42)</f>
        <v>0</v>
      </c>
      <c r="K42" s="149">
        <f>IFERROR(J42/(COUNTA('2 - TOUR 1'!AA:AA)-1),0)</f>
        <v>0</v>
      </c>
      <c r="L42" s="154"/>
      <c r="M42" s="154"/>
      <c r="N42" s="112" t="s">
        <v>144</v>
      </c>
      <c r="O42" s="122" t="s">
        <v>120</v>
      </c>
      <c r="P42" s="122" t="s">
        <v>9</v>
      </c>
      <c r="X42" s="109" t="s">
        <v>214</v>
      </c>
      <c r="Y42" s="110">
        <f>SUMPRODUCT(('2 - TOUR 1'!$X:$X=X42)*('2 - TOUR 1'!$AQ:$AQ="OUI"))</f>
        <v>0</v>
      </c>
      <c r="Z42" s="146">
        <f t="shared" si="3"/>
        <v>0</v>
      </c>
    </row>
    <row r="43" spans="1:26" ht="20.100000000000001" customHeight="1" thickTop="1" thickBot="1" x14ac:dyDescent="0.25">
      <c r="A43" s="106"/>
      <c r="B43" s="109" t="s">
        <v>246</v>
      </c>
      <c r="C43" s="110">
        <f>COUNTIF('2 - TOUR 1'!X:X,"NR")</f>
        <v>0</v>
      </c>
      <c r="D43" s="146">
        <f>IFERROR(C43/(COUNTA('2 - TOUR 1'!X:X)-1),0)</f>
        <v>0</v>
      </c>
      <c r="E43" s="107"/>
      <c r="I43" s="110" t="s">
        <v>172</v>
      </c>
      <c r="J43" s="110">
        <f>COUNTIF('2 - TOUR 1'!AA:AA,I43)</f>
        <v>0</v>
      </c>
      <c r="K43" s="149">
        <f>IFERROR(J43/(COUNTA('2 - TOUR 1'!AA:AA)-1),0)</f>
        <v>0</v>
      </c>
      <c r="L43" s="154"/>
      <c r="M43" s="154"/>
      <c r="N43" s="109" t="s">
        <v>145</v>
      </c>
      <c r="O43" s="110">
        <f>COUNTIF('2 - TOUR 1'!AI:AI,"ORALE")</f>
        <v>0</v>
      </c>
      <c r="P43" s="149">
        <f>IFERROR(O43/(COUNTA('2 - TOUR 1'!AJ:AJ)-1),0)</f>
        <v>0</v>
      </c>
      <c r="S43" s="109" t="s">
        <v>141</v>
      </c>
      <c r="T43" s="150">
        <f>IFERROR(AVERAGE('2 - TOUR 1'!AM:AM),0)</f>
        <v>0</v>
      </c>
      <c r="U43" s="106"/>
      <c r="X43" s="109" t="s">
        <v>97</v>
      </c>
      <c r="Y43" s="110">
        <f>SUMPRODUCT(('2 - TOUR 1'!$X:$X=X43)*('2 - TOUR 1'!$AQ:$AQ="OUI"))</f>
        <v>0</v>
      </c>
      <c r="Z43" s="146">
        <f t="shared" si="3"/>
        <v>0</v>
      </c>
    </row>
    <row r="44" spans="1:26" ht="20.100000000000001" customHeight="1" thickTop="1" thickBot="1" x14ac:dyDescent="0.25">
      <c r="A44" s="106"/>
      <c r="C44" s="106"/>
      <c r="D44" s="107"/>
      <c r="E44" s="107"/>
      <c r="N44" s="109" t="s">
        <v>146</v>
      </c>
      <c r="O44" s="110">
        <f>COUNTIF('2 - TOUR 1'!AI:AI,"IV")</f>
        <v>0</v>
      </c>
      <c r="P44" s="149">
        <f>IFERROR(O44/(COUNTA('2 - TOUR 1'!AJ:AJ)-1),0)</f>
        <v>0</v>
      </c>
      <c r="X44" s="109" t="s">
        <v>96</v>
      </c>
      <c r="Y44" s="110">
        <f>SUMPRODUCT(('2 - TOUR 1'!$X:$X=X44)*('2 - TOUR 1'!$AQ:$AQ="OUI"))</f>
        <v>0</v>
      </c>
      <c r="Z44" s="146">
        <f t="shared" si="3"/>
        <v>0</v>
      </c>
    </row>
    <row r="45" spans="1:26" ht="20.100000000000001" customHeight="1" thickTop="1" thickBot="1" x14ac:dyDescent="0.25">
      <c r="A45" s="106"/>
      <c r="C45" s="106"/>
      <c r="I45" s="109" t="s">
        <v>141</v>
      </c>
      <c r="J45" s="150">
        <f>IFERROR(AVERAGE('2 - TOUR 1'!AC:AC),0)</f>
        <v>0</v>
      </c>
      <c r="K45" s="106"/>
      <c r="L45" s="106"/>
      <c r="M45" s="106"/>
      <c r="N45" s="109" t="s">
        <v>110</v>
      </c>
      <c r="O45" s="110">
        <f>COUNTIF('2 - TOUR 1'!AI:AI,N45)</f>
        <v>0</v>
      </c>
      <c r="P45" s="149">
        <f>IFERROR(O45/(COUNTA('2 - TOUR 1'!AJ:AJ)-1),0)</f>
        <v>0</v>
      </c>
      <c r="S45" s="112" t="s">
        <v>144</v>
      </c>
      <c r="T45" s="122" t="s">
        <v>120</v>
      </c>
      <c r="U45" s="122" t="s">
        <v>9</v>
      </c>
      <c r="X45" s="109" t="s">
        <v>215</v>
      </c>
      <c r="Y45" s="110">
        <f>SUMPRODUCT(('2 - TOUR 1'!$X:$X=X45)*('2 - TOUR 1'!$AQ:$AQ="OUI"))</f>
        <v>0</v>
      </c>
      <c r="Z45" s="146">
        <f t="shared" si="3"/>
        <v>0</v>
      </c>
    </row>
    <row r="46" spans="1:26" ht="20.100000000000001" customHeight="1" thickTop="1" thickBot="1" x14ac:dyDescent="0.25">
      <c r="H46" s="107"/>
      <c r="I46" s="106"/>
      <c r="J46" s="106"/>
      <c r="K46" s="106"/>
      <c r="L46" s="106"/>
      <c r="M46" s="106"/>
      <c r="S46" s="109" t="s">
        <v>145</v>
      </c>
      <c r="T46" s="110">
        <f>COUNTIF('2 - TOUR 1'!AN:AN,"ORALE")</f>
        <v>0</v>
      </c>
      <c r="U46" s="149">
        <f>IFERROR(T46/(COUNTA('2 - TOUR 1'!AN:AN)-1),0)</f>
        <v>0</v>
      </c>
      <c r="X46" s="109" t="s">
        <v>228</v>
      </c>
      <c r="Y46" s="110">
        <f>SUMPRODUCT(('2 - TOUR 1'!$X:$X=X46)*('2 - TOUR 1'!$AQ:$AQ="OUI"))</f>
        <v>0</v>
      </c>
      <c r="Z46" s="146">
        <f t="shared" si="3"/>
        <v>0</v>
      </c>
    </row>
    <row r="47" spans="1:26" ht="20.100000000000001" customHeight="1" thickTop="1" thickBot="1" x14ac:dyDescent="0.25">
      <c r="H47" s="107"/>
      <c r="I47" s="112" t="s">
        <v>144</v>
      </c>
      <c r="J47" s="122" t="s">
        <v>120</v>
      </c>
      <c r="K47" s="122" t="s">
        <v>9</v>
      </c>
      <c r="L47" s="103"/>
      <c r="M47" s="103"/>
      <c r="N47" s="103"/>
      <c r="O47" s="103"/>
      <c r="P47" s="103"/>
      <c r="S47" s="109" t="s">
        <v>146</v>
      </c>
      <c r="T47" s="110">
        <f>COUNTIF('2 - TOUR 1'!AN:AN,"IV")</f>
        <v>0</v>
      </c>
      <c r="U47" s="149">
        <f>IFERROR(T47/(COUNTA('2 - TOUR 1'!AN:AN)-1),0)</f>
        <v>0</v>
      </c>
    </row>
    <row r="48" spans="1:26" ht="20.100000000000001" customHeight="1" thickTop="1" thickBot="1" x14ac:dyDescent="0.25">
      <c r="H48" s="101"/>
      <c r="I48" s="109" t="s">
        <v>145</v>
      </c>
      <c r="J48" s="110">
        <f>COUNTIF('2 - TOUR 1'!AD:AD,"ORALE")</f>
        <v>0</v>
      </c>
      <c r="K48" s="149">
        <f>IFERROR(J48/(COUNTA('2 - TOUR 1'!AD:AD)-1),0)</f>
        <v>0</v>
      </c>
      <c r="L48" s="154"/>
      <c r="M48" s="154"/>
      <c r="N48" s="154"/>
      <c r="O48" s="154"/>
      <c r="P48" s="154"/>
      <c r="S48" s="109" t="s">
        <v>110</v>
      </c>
      <c r="T48" s="110">
        <f>COUNTIF('2 - TOUR 1'!AN:AN,S48)</f>
        <v>0</v>
      </c>
      <c r="U48" s="149">
        <f>IFERROR(T48/(COUNTA('2 - TOUR 1'!AN:AN)-1),0)</f>
        <v>0</v>
      </c>
    </row>
    <row r="49" spans="2:26" ht="20.100000000000001" customHeight="1" thickTop="1" thickBot="1" x14ac:dyDescent="0.25">
      <c r="H49" s="101"/>
      <c r="I49" s="109" t="s">
        <v>146</v>
      </c>
      <c r="J49" s="110">
        <f>COUNTIF('2 - TOUR 1'!AD:AD,"IV")</f>
        <v>0</v>
      </c>
      <c r="K49" s="149">
        <f>IFERROR(J49/(COUNTA('2 - TOUR 1'!AD:AD)-1),0)</f>
        <v>0</v>
      </c>
      <c r="L49" s="154"/>
      <c r="M49" s="154"/>
      <c r="N49" s="154"/>
      <c r="O49" s="154"/>
      <c r="P49" s="154"/>
      <c r="W49" s="105"/>
      <c r="X49" s="105" t="s">
        <v>199</v>
      </c>
      <c r="Y49" s="106"/>
      <c r="Z49" s="107"/>
    </row>
    <row r="50" spans="2:26" ht="20.100000000000001" customHeight="1" thickTop="1" thickBot="1" x14ac:dyDescent="0.25">
      <c r="H50" s="101"/>
      <c r="I50" s="109" t="s">
        <v>110</v>
      </c>
      <c r="J50" s="110">
        <f>COUNTIF('2 - TOUR 1'!AD:AD,I50)</f>
        <v>0</v>
      </c>
      <c r="K50" s="149">
        <f>IFERROR(J50/(COUNTA('2 - TOUR 1'!AD:AD)-1),0)</f>
        <v>0</v>
      </c>
      <c r="L50" s="154"/>
      <c r="M50" s="154"/>
      <c r="N50" s="154"/>
      <c r="O50" s="154"/>
      <c r="P50" s="154"/>
      <c r="W50" s="111"/>
      <c r="X50" s="111"/>
      <c r="Y50" s="106"/>
      <c r="Z50" s="107"/>
    </row>
    <row r="51" spans="2:26" ht="20.100000000000001" customHeight="1" thickTop="1" thickBot="1" x14ac:dyDescent="0.25">
      <c r="H51" s="111"/>
      <c r="W51" s="111"/>
      <c r="X51" s="109" t="s">
        <v>247</v>
      </c>
      <c r="Y51" s="110">
        <f>COUNTIF('2 - TOUR 1'!AR:AR,"OUI")</f>
        <v>0</v>
      </c>
      <c r="Z51" s="107"/>
    </row>
    <row r="52" spans="2:26" ht="20.100000000000001" customHeight="1" thickTop="1" thickBot="1" x14ac:dyDescent="0.25">
      <c r="B52" s="142"/>
      <c r="H52" s="101"/>
      <c r="W52" s="111"/>
      <c r="X52" s="111"/>
      <c r="Y52" s="106"/>
      <c r="Z52" s="107"/>
    </row>
    <row r="53" spans="2:26" ht="20.100000000000001" customHeight="1" thickTop="1" thickBot="1" x14ac:dyDescent="0.25">
      <c r="W53" s="106"/>
      <c r="X53" s="106"/>
      <c r="Y53" s="122" t="s">
        <v>120</v>
      </c>
      <c r="Z53" s="122" t="s">
        <v>9</v>
      </c>
    </row>
    <row r="54" spans="2:26" ht="20.100000000000001" customHeight="1" thickTop="1" thickBot="1" x14ac:dyDescent="0.25">
      <c r="W54" s="106"/>
      <c r="X54" s="109" t="s">
        <v>211</v>
      </c>
      <c r="Y54" s="110">
        <f>SUMPRODUCT(('2 - TOUR 1'!$X:$X=X54)*('2 - TOUR 1'!$AR:$AR="OUI"))</f>
        <v>0</v>
      </c>
      <c r="Z54" s="146">
        <f>IFERROR(Y54/$C$3,0)</f>
        <v>0</v>
      </c>
    </row>
    <row r="55" spans="2:26" ht="20.100000000000001" customHeight="1" thickTop="1" thickBot="1" x14ac:dyDescent="0.25">
      <c r="W55" s="106"/>
      <c r="X55" s="109" t="s">
        <v>210</v>
      </c>
      <c r="Y55" s="110">
        <f>SUMPRODUCT(('2 - TOUR 1'!$X:$X=X55)*('2 - TOUR 1'!$AR:$AR="OUI"))</f>
        <v>0</v>
      </c>
      <c r="Z55" s="146">
        <f t="shared" ref="Z55:Z61" si="4">IFERROR(Y55/$C$3,0)</f>
        <v>0</v>
      </c>
    </row>
    <row r="56" spans="2:26" ht="20.100000000000001" customHeight="1" thickTop="1" thickBot="1" x14ac:dyDescent="0.25">
      <c r="W56" s="106"/>
      <c r="X56" s="109" t="s">
        <v>212</v>
      </c>
      <c r="Y56" s="110">
        <f>SUMPRODUCT(('2 - TOUR 1'!$X:$X=X56)*('2 - TOUR 1'!$AR:$AR="OUI"))</f>
        <v>0</v>
      </c>
      <c r="Z56" s="146">
        <f t="shared" si="4"/>
        <v>0</v>
      </c>
    </row>
    <row r="57" spans="2:26" ht="20.100000000000001" customHeight="1" thickTop="1" thickBot="1" x14ac:dyDescent="0.25">
      <c r="H57" s="101"/>
      <c r="W57" s="106"/>
      <c r="X57" s="109" t="s">
        <v>213</v>
      </c>
      <c r="Y57" s="110">
        <f>SUMPRODUCT(('2 - TOUR 1'!$X:$X=X57)*('2 - TOUR 1'!$AR:$AR="OUI"))</f>
        <v>0</v>
      </c>
      <c r="Z57" s="146">
        <f t="shared" si="4"/>
        <v>0</v>
      </c>
    </row>
    <row r="58" spans="2:26" ht="20.100000000000001" customHeight="1" thickTop="1" thickBot="1" x14ac:dyDescent="0.25">
      <c r="X58" s="109" t="s">
        <v>214</v>
      </c>
      <c r="Y58" s="110">
        <f>SUMPRODUCT(('2 - TOUR 1'!$X:$X=X58)*('2 - TOUR 1'!$AR:$AR="OUI"))</f>
        <v>0</v>
      </c>
      <c r="Z58" s="146">
        <f t="shared" si="4"/>
        <v>0</v>
      </c>
    </row>
    <row r="59" spans="2:26" ht="20.100000000000001" customHeight="1" thickTop="1" thickBot="1" x14ac:dyDescent="0.25">
      <c r="X59" s="109" t="s">
        <v>97</v>
      </c>
      <c r="Y59" s="110">
        <f>SUMPRODUCT(('2 - TOUR 1'!$X:$X=X59)*('2 - TOUR 1'!$AR:$AR="OUI"))</f>
        <v>0</v>
      </c>
      <c r="Z59" s="146">
        <f t="shared" si="4"/>
        <v>0</v>
      </c>
    </row>
    <row r="60" spans="2:26" ht="20.100000000000001" customHeight="1" thickTop="1" thickBot="1" x14ac:dyDescent="0.25">
      <c r="X60" s="109" t="s">
        <v>96</v>
      </c>
      <c r="Y60" s="110">
        <f>SUMPRODUCT(('2 - TOUR 1'!$X:$X=X60)*('2 - TOUR 1'!$AR:$AR="OUI"))</f>
        <v>0</v>
      </c>
      <c r="Z60" s="146">
        <f t="shared" si="4"/>
        <v>0</v>
      </c>
    </row>
    <row r="61" spans="2:26" ht="20.100000000000001" customHeight="1" thickTop="1" thickBot="1" x14ac:dyDescent="0.25">
      <c r="X61" s="109" t="s">
        <v>215</v>
      </c>
      <c r="Y61" s="110">
        <f>SUMPRODUCT(('2 - TOUR 1'!$X:$X=X61)*('2 - TOUR 1'!$AR:$AR="OUI"))</f>
        <v>0</v>
      </c>
      <c r="Z61" s="146">
        <f t="shared" si="4"/>
        <v>0</v>
      </c>
    </row>
    <row r="62" spans="2:26" ht="20.100000000000001" customHeight="1" thickTop="1" thickBot="1" x14ac:dyDescent="0.25">
      <c r="X62" s="109" t="s">
        <v>228</v>
      </c>
      <c r="Y62" s="110">
        <f>SUMPRODUCT(('2 - TOUR 1'!$X:$X=X62)*('2 - TOUR 1'!$AR:$AR="OUI"))</f>
        <v>0</v>
      </c>
      <c r="Z62" s="146">
        <f>IFERROR(Y62/$C$3,0)</f>
        <v>0</v>
      </c>
    </row>
    <row r="63" spans="2:26" ht="20.100000000000001" customHeight="1" thickTop="1" x14ac:dyDescent="0.2"/>
    <row r="64" spans="2:26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</sheetData>
  <mergeCells count="1">
    <mergeCell ref="Q4:Q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activeCell="H12" sqref="H12"/>
    </sheetView>
  </sheetViews>
  <sheetFormatPr baseColWidth="10" defaultRowHeight="12.75" x14ac:dyDescent="0.2"/>
  <cols>
    <col min="1" max="1" width="11.42578125" style="157"/>
    <col min="2" max="2" width="15" style="157" customWidth="1"/>
    <col min="3" max="3" width="24" style="157" customWidth="1"/>
    <col min="4" max="4" width="13.140625" style="157" customWidth="1"/>
    <col min="5" max="5" width="12.42578125" style="157" customWidth="1"/>
    <col min="6" max="6" width="8" style="157" customWidth="1"/>
    <col min="7" max="7" width="21.140625" style="157" customWidth="1"/>
    <col min="8" max="8" width="24" style="157" bestFit="1" customWidth="1"/>
    <col min="9" max="9" width="22.85546875" style="157" customWidth="1"/>
    <col min="10" max="10" width="12.42578125" style="157" customWidth="1"/>
    <col min="11" max="11" width="13.140625" style="157" customWidth="1"/>
    <col min="12" max="12" width="14.42578125" style="157" bestFit="1" customWidth="1"/>
    <col min="13" max="13" width="17.7109375" style="157" bestFit="1" customWidth="1"/>
    <col min="14" max="14" width="13.140625" style="157" bestFit="1" customWidth="1"/>
    <col min="15" max="15" width="37.85546875" style="157" customWidth="1"/>
    <col min="16" max="16384" width="11.42578125" style="157"/>
  </cols>
  <sheetData>
    <row r="1" spans="2:17" x14ac:dyDescent="0.2">
      <c r="B1" s="156"/>
      <c r="E1" s="156"/>
      <c r="F1" s="158"/>
      <c r="G1" s="158"/>
      <c r="I1" s="156"/>
      <c r="J1" s="156"/>
      <c r="K1" s="156"/>
      <c r="L1" s="156"/>
      <c r="N1" s="156"/>
      <c r="O1" s="156"/>
      <c r="P1" s="156"/>
      <c r="Q1" s="156"/>
    </row>
    <row r="2" spans="2:17" x14ac:dyDescent="0.2">
      <c r="B2" s="156"/>
      <c r="D2" s="159"/>
      <c r="E2" s="158"/>
      <c r="F2" s="159"/>
      <c r="G2" s="159"/>
      <c r="I2" s="158"/>
      <c r="J2" s="158"/>
      <c r="K2" s="159"/>
      <c r="L2" s="159"/>
      <c r="N2" s="156"/>
      <c r="O2" s="156"/>
      <c r="P2" s="158"/>
      <c r="Q2" s="158"/>
    </row>
    <row r="3" spans="2:17" x14ac:dyDescent="0.2">
      <c r="B3" s="160" t="s">
        <v>280</v>
      </c>
      <c r="C3" s="161"/>
      <c r="D3" s="159"/>
      <c r="E3" s="156"/>
      <c r="F3" s="158"/>
      <c r="G3" s="162"/>
      <c r="I3" s="158"/>
      <c r="J3" s="156"/>
      <c r="K3" s="158"/>
      <c r="L3" s="163"/>
      <c r="N3" s="156"/>
      <c r="O3" s="156"/>
      <c r="P3" s="158"/>
      <c r="Q3" s="158"/>
    </row>
    <row r="4" spans="2:17" x14ac:dyDescent="0.2">
      <c r="B4" s="160"/>
      <c r="C4" s="161"/>
      <c r="D4" s="161"/>
      <c r="E4" s="156"/>
      <c r="F4" s="158"/>
      <c r="G4" s="162"/>
      <c r="H4" s="164"/>
      <c r="J4" s="165"/>
      <c r="K4" s="158"/>
      <c r="L4" s="163"/>
      <c r="N4" s="156"/>
      <c r="P4" s="158"/>
      <c r="Q4" s="158"/>
    </row>
    <row r="5" spans="2:17" x14ac:dyDescent="0.2">
      <c r="E5" s="156"/>
      <c r="F5" s="158"/>
      <c r="G5" s="158"/>
      <c r="H5" s="164"/>
      <c r="J5" s="165"/>
      <c r="K5" s="158"/>
      <c r="L5" s="163"/>
      <c r="N5" s="158"/>
      <c r="O5" s="158"/>
      <c r="P5" s="159"/>
      <c r="Q5" s="159"/>
    </row>
    <row r="6" spans="2:17" x14ac:dyDescent="0.2">
      <c r="B6" s="183" t="s">
        <v>279</v>
      </c>
      <c r="C6" s="185" t="s">
        <v>273</v>
      </c>
      <c r="D6" s="185"/>
      <c r="E6"/>
      <c r="F6"/>
      <c r="G6" s="156"/>
      <c r="H6" s="164"/>
      <c r="J6" s="165"/>
      <c r="K6" s="158"/>
      <c r="L6" s="163"/>
      <c r="N6" s="158"/>
      <c r="O6" s="156"/>
      <c r="P6" s="158"/>
      <c r="Q6" s="162"/>
    </row>
    <row r="7" spans="2:17" s="167" customFormat="1" x14ac:dyDescent="0.2">
      <c r="B7" s="184" t="s">
        <v>278</v>
      </c>
      <c r="C7" s="176" t="s">
        <v>274</v>
      </c>
      <c r="D7" s="179"/>
      <c r="E7"/>
      <c r="F7"/>
      <c r="G7"/>
      <c r="H7"/>
      <c r="I7"/>
      <c r="J7"/>
      <c r="K7"/>
      <c r="L7"/>
      <c r="M7"/>
      <c r="N7"/>
      <c r="O7" s="168"/>
      <c r="P7" s="166"/>
      <c r="Q7" s="169"/>
    </row>
    <row r="8" spans="2:17" ht="25.5" x14ac:dyDescent="0.2">
      <c r="B8" s="178" t="s">
        <v>275</v>
      </c>
      <c r="C8" s="179" t="s">
        <v>277</v>
      </c>
      <c r="D8" s="180" t="s">
        <v>276</v>
      </c>
      <c r="E8"/>
      <c r="F8"/>
      <c r="G8"/>
      <c r="H8"/>
      <c r="I8"/>
      <c r="J8"/>
      <c r="K8"/>
      <c r="L8"/>
      <c r="M8"/>
      <c r="N8"/>
      <c r="O8" s="156"/>
      <c r="P8" s="158"/>
      <c r="Q8" s="162"/>
    </row>
    <row r="9" spans="2:17" x14ac:dyDescent="0.2">
      <c r="B9" s="177" t="s">
        <v>277</v>
      </c>
      <c r="C9" s="182"/>
      <c r="D9" s="182"/>
      <c r="E9"/>
      <c r="F9"/>
      <c r="G9" s="175"/>
      <c r="H9" s="181"/>
      <c r="I9" s="181"/>
      <c r="J9" s="181"/>
      <c r="K9" s="181"/>
      <c r="L9"/>
      <c r="M9"/>
      <c r="N9"/>
      <c r="O9" s="156"/>
      <c r="P9" s="158"/>
      <c r="Q9" s="162"/>
    </row>
    <row r="10" spans="2:17" x14ac:dyDescent="0.2">
      <c r="B10" s="177" t="s">
        <v>276</v>
      </c>
      <c r="C10" s="182"/>
      <c r="D10" s="182"/>
      <c r="E10"/>
      <c r="F10"/>
      <c r="G10" s="175"/>
      <c r="H10" s="181"/>
      <c r="I10" s="181"/>
      <c r="J10" s="181"/>
      <c r="K10" s="181"/>
      <c r="L10"/>
      <c r="M10"/>
      <c r="N10"/>
      <c r="O10" s="156"/>
      <c r="P10" s="158"/>
      <c r="Q10" s="162"/>
    </row>
    <row r="11" spans="2:17" x14ac:dyDescent="0.2">
      <c r="B11"/>
      <c r="C11"/>
      <c r="D11"/>
      <c r="E11"/>
      <c r="F11"/>
      <c r="G11" s="175"/>
      <c r="H11" s="181"/>
      <c r="I11" s="181"/>
      <c r="J11" s="181"/>
      <c r="K11" s="181"/>
      <c r="L11"/>
      <c r="M11"/>
      <c r="N11"/>
      <c r="O11" s="156"/>
      <c r="P11" s="158"/>
      <c r="Q11" s="162"/>
    </row>
    <row r="12" spans="2:17" x14ac:dyDescent="0.2">
      <c r="B12"/>
      <c r="C12"/>
      <c r="D12"/>
      <c r="E12" s="158"/>
      <c r="F12" s="158"/>
      <c r="G12" s="175"/>
      <c r="H12" s="181"/>
      <c r="I12" s="181"/>
      <c r="J12" s="181"/>
      <c r="K12" s="181"/>
      <c r="L12"/>
      <c r="M12"/>
      <c r="N12"/>
      <c r="O12" s="156"/>
      <c r="P12" s="158"/>
      <c r="Q12" s="162"/>
    </row>
    <row r="13" spans="2:17" x14ac:dyDescent="0.2">
      <c r="B13"/>
      <c r="C13"/>
      <c r="D13"/>
      <c r="E13" s="158"/>
      <c r="F13" s="158"/>
      <c r="G13"/>
      <c r="H13"/>
      <c r="I13"/>
      <c r="J13"/>
      <c r="K13"/>
      <c r="L13"/>
      <c r="M13"/>
      <c r="N13"/>
      <c r="O13" s="156"/>
      <c r="P13" s="158"/>
      <c r="Q13" s="162"/>
    </row>
    <row r="14" spans="2:17" x14ac:dyDescent="0.2">
      <c r="B14"/>
      <c r="C14"/>
      <c r="D14"/>
      <c r="E14" s="158"/>
      <c r="F14" s="158"/>
      <c r="G14"/>
      <c r="H14"/>
      <c r="I14"/>
      <c r="J14" s="158"/>
      <c r="K14" s="158"/>
      <c r="L14" s="170"/>
      <c r="O14" s="156"/>
      <c r="P14" s="158"/>
      <c r="Q14" s="162"/>
    </row>
    <row r="15" spans="2:17" x14ac:dyDescent="0.2">
      <c r="B15" s="171"/>
      <c r="C15" s="171"/>
      <c r="D15" s="171"/>
      <c r="E15" s="158"/>
      <c r="F15" s="158"/>
      <c r="G15"/>
      <c r="H15"/>
      <c r="I15"/>
      <c r="J15" s="158"/>
      <c r="K15" s="158"/>
      <c r="L15" s="170"/>
    </row>
    <row r="16" spans="2:17" x14ac:dyDescent="0.2">
      <c r="B16" s="171"/>
      <c r="C16" s="171"/>
      <c r="D16" s="171"/>
      <c r="E16" s="158"/>
      <c r="F16" s="158"/>
      <c r="G16"/>
      <c r="H16"/>
      <c r="I16"/>
      <c r="J16" s="158"/>
      <c r="K16" s="158"/>
      <c r="L16" s="170"/>
    </row>
    <row r="17" spans="1:17" x14ac:dyDescent="0.2">
      <c r="E17" s="158"/>
      <c r="F17" s="158"/>
      <c r="G17"/>
      <c r="H17"/>
      <c r="I17"/>
      <c r="J17" s="158"/>
      <c r="K17" s="158"/>
      <c r="L17" s="170"/>
      <c r="N17" s="156"/>
      <c r="O17" s="156"/>
      <c r="P17" s="158"/>
      <c r="Q17" s="158"/>
    </row>
    <row r="18" spans="1:17" x14ac:dyDescent="0.2">
      <c r="E18"/>
      <c r="F18"/>
      <c r="G18"/>
      <c r="H18"/>
      <c r="I18"/>
      <c r="J18" s="158"/>
      <c r="K18" s="158"/>
      <c r="L18" s="170"/>
      <c r="N18" s="156"/>
      <c r="O18" s="156"/>
      <c r="P18" s="158"/>
      <c r="Q18" s="158"/>
    </row>
    <row r="19" spans="1:17" s="167" customFormat="1" x14ac:dyDescent="0.2">
      <c r="E19"/>
      <c r="F19"/>
      <c r="G19"/>
      <c r="H19"/>
      <c r="I19"/>
      <c r="J19" s="166"/>
      <c r="K19" s="166"/>
      <c r="L19" s="172"/>
      <c r="N19" s="168"/>
      <c r="O19" s="168"/>
      <c r="P19" s="166"/>
      <c r="Q19" s="166"/>
    </row>
    <row r="20" spans="1:17" x14ac:dyDescent="0.2">
      <c r="E20"/>
      <c r="F20"/>
      <c r="G20"/>
      <c r="H20"/>
      <c r="I20"/>
      <c r="J20" s="158"/>
      <c r="K20" s="158"/>
      <c r="L20" s="170"/>
      <c r="N20" s="156"/>
      <c r="O20" s="156"/>
      <c r="P20" s="158"/>
      <c r="Q20" s="158"/>
    </row>
    <row r="21" spans="1:17" x14ac:dyDescent="0.2">
      <c r="E21"/>
      <c r="F21"/>
      <c r="G21"/>
      <c r="H21"/>
      <c r="I21"/>
      <c r="J21" s="158"/>
      <c r="K21" s="158"/>
      <c r="L21" s="170"/>
      <c r="N21" s="158"/>
      <c r="O21" s="158"/>
      <c r="P21" s="159"/>
      <c r="Q21" s="159"/>
    </row>
    <row r="22" spans="1:17" x14ac:dyDescent="0.2">
      <c r="B22" s="183" t="s">
        <v>241</v>
      </c>
      <c r="C22" s="185" t="s">
        <v>273</v>
      </c>
      <c r="D22" s="185"/>
      <c r="E22"/>
      <c r="F22"/>
      <c r="G22"/>
      <c r="H22"/>
      <c r="I22"/>
      <c r="J22" s="158"/>
      <c r="K22" s="158"/>
      <c r="L22" s="170"/>
      <c r="N22" s="158"/>
      <c r="O22" s="156"/>
      <c r="P22" s="158"/>
      <c r="Q22" s="162"/>
    </row>
    <row r="23" spans="1:17" x14ac:dyDescent="0.2">
      <c r="B23" s="184" t="s">
        <v>278</v>
      </c>
      <c r="C23" s="176" t="s">
        <v>274</v>
      </c>
      <c r="D23" s="179"/>
      <c r="E23" s="158"/>
      <c r="F23" s="158"/>
      <c r="G23"/>
      <c r="H23"/>
      <c r="I23"/>
      <c r="J23" s="158"/>
      <c r="K23" s="158"/>
      <c r="L23" s="170"/>
      <c r="N23" s="158"/>
      <c r="O23" s="156"/>
      <c r="P23" s="158"/>
      <c r="Q23" s="162"/>
    </row>
    <row r="24" spans="1:17" ht="25.5" x14ac:dyDescent="0.2">
      <c r="B24" s="178" t="s">
        <v>275</v>
      </c>
      <c r="C24" s="179" t="s">
        <v>277</v>
      </c>
      <c r="D24" s="180" t="s">
        <v>276</v>
      </c>
      <c r="E24" s="158"/>
      <c r="F24" s="158"/>
      <c r="G24"/>
      <c r="H24"/>
      <c r="I24"/>
      <c r="J24" s="158"/>
      <c r="K24" s="158"/>
      <c r="L24" s="170"/>
      <c r="N24" s="158"/>
      <c r="O24" s="156"/>
      <c r="P24" s="158"/>
      <c r="Q24" s="162"/>
    </row>
    <row r="25" spans="1:17" x14ac:dyDescent="0.2">
      <c r="B25" s="177" t="s">
        <v>277</v>
      </c>
      <c r="C25" s="182"/>
      <c r="D25" s="182"/>
      <c r="E25" s="158"/>
      <c r="F25" s="158"/>
      <c r="G25" s="170"/>
      <c r="J25" s="158"/>
      <c r="K25" s="158"/>
      <c r="L25" s="170"/>
      <c r="N25" s="158"/>
      <c r="O25" s="156"/>
      <c r="P25" s="158"/>
      <c r="Q25" s="162"/>
    </row>
    <row r="26" spans="1:17" x14ac:dyDescent="0.2">
      <c r="A26" s="156"/>
      <c r="B26" s="177" t="s">
        <v>276</v>
      </c>
      <c r="C26" s="182"/>
      <c r="D26" s="182"/>
      <c r="E26" s="158"/>
      <c r="F26" s="158"/>
      <c r="G26" s="170"/>
      <c r="J26" s="158"/>
      <c r="K26" s="158"/>
      <c r="L26" s="170"/>
      <c r="O26" s="156"/>
      <c r="P26" s="158"/>
      <c r="Q26" s="162"/>
    </row>
    <row r="27" spans="1:17" x14ac:dyDescent="0.2">
      <c r="A27" s="158"/>
      <c r="B27"/>
      <c r="C27"/>
      <c r="D27"/>
      <c r="E27" s="158"/>
      <c r="F27" s="158"/>
      <c r="G27" s="170"/>
      <c r="J27" s="158"/>
      <c r="K27" s="158"/>
      <c r="L27" s="170"/>
      <c r="O27" s="156"/>
      <c r="P27" s="158"/>
      <c r="Q27" s="162"/>
    </row>
    <row r="28" spans="1:17" x14ac:dyDescent="0.2">
      <c r="A28" s="158"/>
      <c r="B28" s="171"/>
      <c r="C28" s="171"/>
      <c r="D28" s="171"/>
      <c r="E28" s="158"/>
      <c r="F28" s="158"/>
      <c r="G28" s="170"/>
      <c r="J28" s="158"/>
      <c r="K28" s="158"/>
      <c r="L28" s="170"/>
      <c r="O28" s="156"/>
      <c r="P28" s="158"/>
      <c r="Q28" s="162"/>
    </row>
    <row r="29" spans="1:17" x14ac:dyDescent="0.2">
      <c r="A29" s="158"/>
      <c r="B29" s="171"/>
      <c r="C29" s="171"/>
      <c r="D29" s="171"/>
      <c r="E29" s="158"/>
      <c r="F29" s="158"/>
      <c r="G29" s="170"/>
      <c r="H29" s="158"/>
      <c r="J29" s="158"/>
      <c r="K29" s="158"/>
      <c r="L29" s="170"/>
      <c r="O29" s="156"/>
      <c r="P29" s="158"/>
      <c r="Q29" s="162"/>
    </row>
    <row r="30" spans="1:17" x14ac:dyDescent="0.2">
      <c r="A30" s="158"/>
      <c r="B30" s="171"/>
      <c r="C30" s="171"/>
      <c r="D30" s="171"/>
      <c r="E30" s="158"/>
      <c r="F30" s="158"/>
      <c r="G30" s="170"/>
      <c r="H30" s="158"/>
      <c r="J30" s="158"/>
      <c r="K30" s="158"/>
      <c r="L30" s="170"/>
      <c r="O30" s="156"/>
      <c r="P30" s="158"/>
      <c r="Q30" s="162"/>
    </row>
    <row r="31" spans="1:17" x14ac:dyDescent="0.2">
      <c r="A31" s="158"/>
      <c r="B31" s="171"/>
      <c r="C31" s="171"/>
      <c r="D31" s="171"/>
      <c r="E31" s="158"/>
      <c r="F31" s="158"/>
      <c r="G31" s="170"/>
      <c r="H31" s="158"/>
      <c r="J31" s="158"/>
      <c r="K31" s="158"/>
      <c r="L31" s="170"/>
    </row>
    <row r="32" spans="1:17" x14ac:dyDescent="0.2">
      <c r="A32" s="156"/>
      <c r="B32" s="171"/>
      <c r="C32" s="171"/>
      <c r="D32" s="171"/>
      <c r="E32" s="158"/>
      <c r="F32" s="158"/>
      <c r="G32" s="170"/>
      <c r="H32" s="158"/>
      <c r="J32" s="158"/>
      <c r="K32" s="158"/>
      <c r="L32" s="170"/>
    </row>
    <row r="33" spans="1:17" x14ac:dyDescent="0.2">
      <c r="A33" s="158"/>
      <c r="B33" s="171"/>
      <c r="C33" s="171"/>
      <c r="D33" s="171"/>
      <c r="E33" s="158"/>
      <c r="F33" s="158"/>
      <c r="G33" s="170"/>
      <c r="H33" s="158"/>
      <c r="J33" s="158"/>
      <c r="K33" s="158"/>
      <c r="L33" s="170"/>
      <c r="N33" s="156"/>
      <c r="O33" s="156"/>
      <c r="P33" s="158"/>
      <c r="Q33" s="158"/>
    </row>
    <row r="34" spans="1:17" x14ac:dyDescent="0.2">
      <c r="A34" s="158"/>
      <c r="B34" s="171"/>
      <c r="C34" s="171"/>
      <c r="D34" s="171"/>
      <c r="E34" s="158"/>
      <c r="F34" s="158"/>
      <c r="G34" s="170"/>
      <c r="H34" s="158"/>
      <c r="J34" s="158"/>
      <c r="K34" s="158"/>
      <c r="L34" s="170"/>
      <c r="N34" s="156"/>
      <c r="O34" s="156"/>
      <c r="P34" s="158"/>
      <c r="Q34" s="158"/>
    </row>
    <row r="35" spans="1:17" x14ac:dyDescent="0.2">
      <c r="A35" s="158"/>
      <c r="B35" s="171"/>
      <c r="C35" s="171"/>
      <c r="D35" s="171"/>
      <c r="E35" s="158"/>
      <c r="F35" s="158"/>
      <c r="G35" s="170"/>
      <c r="H35" s="158"/>
      <c r="J35" s="158"/>
      <c r="K35" s="158"/>
      <c r="L35" s="170"/>
      <c r="N35" s="156"/>
      <c r="O35" s="156"/>
      <c r="P35" s="158"/>
      <c r="Q35" s="158"/>
    </row>
    <row r="36" spans="1:17" x14ac:dyDescent="0.2">
      <c r="A36" s="158"/>
      <c r="B36" s="156"/>
      <c r="C36" s="158"/>
      <c r="D36" s="162"/>
      <c r="E36" s="158"/>
      <c r="F36" s="158"/>
      <c r="G36" s="170"/>
      <c r="H36" s="158"/>
      <c r="J36" s="158"/>
      <c r="K36" s="158"/>
      <c r="L36" s="170"/>
      <c r="N36" s="156"/>
      <c r="O36" s="156"/>
      <c r="P36" s="158"/>
      <c r="Q36" s="158"/>
    </row>
    <row r="37" spans="1:17" x14ac:dyDescent="0.2">
      <c r="A37" s="158"/>
      <c r="B37" s="156"/>
      <c r="C37" s="158"/>
      <c r="D37" s="162"/>
      <c r="E37" s="158"/>
      <c r="F37" s="158"/>
      <c r="G37" s="170"/>
      <c r="J37" s="158"/>
      <c r="K37" s="158"/>
      <c r="L37" s="170"/>
      <c r="N37" s="158"/>
      <c r="O37" s="158"/>
      <c r="P37" s="159"/>
      <c r="Q37" s="159"/>
    </row>
    <row r="38" spans="1:17" x14ac:dyDescent="0.2">
      <c r="A38" s="158"/>
      <c r="B38" s="156"/>
      <c r="C38" s="158"/>
      <c r="D38" s="162"/>
      <c r="E38" s="158"/>
      <c r="F38" s="158"/>
      <c r="G38" s="170"/>
      <c r="J38" s="158"/>
      <c r="K38" s="158"/>
      <c r="L38" s="170"/>
      <c r="N38" s="158"/>
      <c r="O38" s="156"/>
      <c r="P38" s="158"/>
      <c r="Q38" s="162"/>
    </row>
    <row r="39" spans="1:17" x14ac:dyDescent="0.2">
      <c r="A39" s="158"/>
      <c r="B39" s="156"/>
      <c r="C39" s="158"/>
      <c r="D39" s="162"/>
      <c r="E39" s="158"/>
      <c r="F39" s="158"/>
      <c r="G39" s="170"/>
      <c r="J39" s="158"/>
      <c r="K39" s="158"/>
      <c r="L39" s="170"/>
      <c r="N39" s="158"/>
      <c r="O39" s="156"/>
      <c r="P39" s="158"/>
      <c r="Q39" s="162"/>
    </row>
    <row r="40" spans="1:17" x14ac:dyDescent="0.2">
      <c r="A40" s="158"/>
      <c r="B40" s="156"/>
      <c r="C40" s="158"/>
      <c r="D40" s="162"/>
      <c r="E40" s="158"/>
      <c r="F40" s="158"/>
      <c r="G40" s="170"/>
      <c r="J40" s="158"/>
      <c r="K40" s="158"/>
      <c r="L40" s="170"/>
      <c r="N40" s="158"/>
      <c r="O40" s="156"/>
      <c r="P40" s="158"/>
      <c r="Q40" s="162"/>
    </row>
    <row r="41" spans="1:17" x14ac:dyDescent="0.2">
      <c r="A41" s="158"/>
      <c r="B41" s="156"/>
      <c r="C41" s="158"/>
      <c r="D41" s="162"/>
      <c r="E41" s="158"/>
      <c r="F41" s="158"/>
      <c r="G41" s="170"/>
      <c r="J41" s="158"/>
      <c r="K41" s="158"/>
      <c r="L41" s="170"/>
      <c r="N41" s="158"/>
      <c r="O41" s="156"/>
      <c r="P41" s="158"/>
      <c r="Q41" s="162"/>
    </row>
    <row r="42" spans="1:17" x14ac:dyDescent="0.2">
      <c r="A42" s="158"/>
      <c r="B42" s="156"/>
      <c r="C42" s="158"/>
      <c r="D42" s="162"/>
      <c r="E42" s="158"/>
      <c r="F42" s="158"/>
      <c r="G42" s="170"/>
      <c r="O42" s="156"/>
      <c r="P42" s="158"/>
      <c r="Q42" s="162"/>
    </row>
    <row r="43" spans="1:17" x14ac:dyDescent="0.2">
      <c r="A43" s="158"/>
      <c r="B43" s="156"/>
      <c r="C43" s="158"/>
      <c r="D43" s="162"/>
      <c r="E43" s="158"/>
      <c r="F43" s="158"/>
      <c r="G43" s="170"/>
      <c r="J43" s="156"/>
      <c r="K43" s="173"/>
      <c r="L43" s="158"/>
      <c r="O43" s="156"/>
      <c r="P43" s="158"/>
      <c r="Q43" s="162"/>
    </row>
    <row r="44" spans="1:17" x14ac:dyDescent="0.2">
      <c r="A44" s="158"/>
      <c r="C44" s="158"/>
      <c r="D44" s="158"/>
      <c r="O44" s="156"/>
      <c r="P44" s="158"/>
      <c r="Q44" s="162"/>
    </row>
    <row r="45" spans="1:17" x14ac:dyDescent="0.2">
      <c r="A45" s="158"/>
      <c r="C45" s="158"/>
      <c r="E45" s="156"/>
      <c r="F45" s="173"/>
      <c r="G45" s="158"/>
      <c r="J45" s="156"/>
      <c r="K45" s="159"/>
      <c r="L45" s="159"/>
      <c r="O45" s="156"/>
      <c r="P45" s="158"/>
      <c r="Q45" s="162"/>
    </row>
    <row r="46" spans="1:17" x14ac:dyDescent="0.2">
      <c r="E46" s="158"/>
      <c r="F46" s="158"/>
      <c r="G46" s="158"/>
      <c r="J46" s="156"/>
      <c r="K46" s="158"/>
      <c r="L46" s="170"/>
      <c r="O46" s="156"/>
      <c r="P46" s="158"/>
      <c r="Q46" s="162"/>
    </row>
    <row r="47" spans="1:17" x14ac:dyDescent="0.2">
      <c r="E47" s="156"/>
      <c r="F47" s="159"/>
      <c r="G47" s="159"/>
      <c r="J47" s="156"/>
      <c r="K47" s="158"/>
      <c r="L47" s="170"/>
    </row>
    <row r="48" spans="1:17" x14ac:dyDescent="0.2">
      <c r="E48" s="156"/>
      <c r="F48" s="158"/>
      <c r="G48" s="170"/>
      <c r="J48" s="156"/>
      <c r="K48" s="158"/>
      <c r="L48" s="170"/>
    </row>
    <row r="49" spans="2:17" x14ac:dyDescent="0.2">
      <c r="E49" s="156"/>
      <c r="F49" s="158"/>
      <c r="G49" s="170"/>
      <c r="N49" s="156"/>
      <c r="O49" s="156"/>
      <c r="P49" s="158"/>
      <c r="Q49" s="158"/>
    </row>
    <row r="50" spans="2:17" x14ac:dyDescent="0.2">
      <c r="E50" s="156"/>
      <c r="F50" s="158"/>
      <c r="G50" s="170"/>
      <c r="N50" s="156"/>
      <c r="O50" s="156"/>
      <c r="P50" s="158"/>
      <c r="Q50" s="158"/>
    </row>
    <row r="51" spans="2:17" x14ac:dyDescent="0.2">
      <c r="N51" s="156"/>
      <c r="O51" s="156"/>
      <c r="P51" s="158"/>
      <c r="Q51" s="158"/>
    </row>
    <row r="52" spans="2:17" x14ac:dyDescent="0.2">
      <c r="B52" s="174"/>
      <c r="N52" s="156"/>
      <c r="O52" s="156"/>
      <c r="P52" s="158"/>
      <c r="Q52" s="158"/>
    </row>
    <row r="53" spans="2:17" x14ac:dyDescent="0.2">
      <c r="N53" s="158"/>
      <c r="O53" s="158"/>
      <c r="P53" s="159"/>
      <c r="Q53" s="159"/>
    </row>
    <row r="54" spans="2:17" x14ac:dyDescent="0.2">
      <c r="N54" s="158"/>
      <c r="O54" s="156"/>
      <c r="P54" s="158"/>
      <c r="Q54" s="162"/>
    </row>
    <row r="55" spans="2:17" x14ac:dyDescent="0.2">
      <c r="N55" s="158"/>
      <c r="O55" s="156"/>
      <c r="P55" s="158"/>
      <c r="Q55" s="162"/>
    </row>
    <row r="56" spans="2:17" x14ac:dyDescent="0.2">
      <c r="N56" s="158"/>
      <c r="O56" s="156"/>
      <c r="P56" s="158"/>
      <c r="Q56" s="162"/>
    </row>
    <row r="57" spans="2:17" x14ac:dyDescent="0.2">
      <c r="N57" s="158"/>
      <c r="O57" s="156"/>
      <c r="P57" s="158"/>
      <c r="Q57" s="162"/>
    </row>
    <row r="58" spans="2:17" x14ac:dyDescent="0.2">
      <c r="O58" s="156"/>
      <c r="P58" s="158"/>
      <c r="Q58" s="162"/>
    </row>
    <row r="59" spans="2:17" x14ac:dyDescent="0.2">
      <c r="O59" s="156"/>
      <c r="P59" s="158"/>
      <c r="Q59" s="162"/>
    </row>
    <row r="60" spans="2:17" x14ac:dyDescent="0.2">
      <c r="O60" s="156"/>
      <c r="P60" s="158"/>
      <c r="Q60" s="162"/>
    </row>
    <row r="61" spans="2:17" x14ac:dyDescent="0.2">
      <c r="O61" s="156"/>
      <c r="P61" s="158"/>
      <c r="Q61" s="162"/>
    </row>
    <row r="62" spans="2:17" x14ac:dyDescent="0.2">
      <c r="O62" s="156"/>
      <c r="P62" s="158"/>
      <c r="Q62" s="16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2:O37"/>
  <sheetViews>
    <sheetView workbookViewId="0">
      <selection activeCell="O7" sqref="O7"/>
    </sheetView>
  </sheetViews>
  <sheetFormatPr baseColWidth="10" defaultRowHeight="12.75" x14ac:dyDescent="0.2"/>
  <cols>
    <col min="3" max="3" width="8.140625" customWidth="1"/>
    <col min="4" max="4" width="12.140625" bestFit="1" customWidth="1"/>
    <col min="5" max="5" width="36" bestFit="1" customWidth="1"/>
    <col min="7" max="7" width="27.7109375" customWidth="1"/>
  </cols>
  <sheetData>
    <row r="2" spans="2:15" x14ac:dyDescent="0.2">
      <c r="B2" s="116" t="s">
        <v>76</v>
      </c>
      <c r="C2" s="116" t="s">
        <v>181</v>
      </c>
      <c r="D2" s="116" t="s">
        <v>182</v>
      </c>
      <c r="E2" s="116" t="s">
        <v>183</v>
      </c>
      <c r="F2" s="116"/>
      <c r="G2" s="116" t="s">
        <v>184</v>
      </c>
      <c r="H2" s="116"/>
      <c r="I2" s="116" t="s">
        <v>185</v>
      </c>
    </row>
    <row r="3" spans="2:15" x14ac:dyDescent="0.2">
      <c r="B3" s="69" t="s">
        <v>1</v>
      </c>
      <c r="C3" s="69" t="s">
        <v>186</v>
      </c>
      <c r="D3" s="69" t="s">
        <v>4</v>
      </c>
      <c r="E3" t="s">
        <v>6</v>
      </c>
      <c r="G3" t="s">
        <v>180</v>
      </c>
      <c r="I3" s="69" t="s">
        <v>108</v>
      </c>
      <c r="K3" t="s">
        <v>208</v>
      </c>
      <c r="M3" s="69" t="s">
        <v>43</v>
      </c>
      <c r="O3" t="s">
        <v>292</v>
      </c>
    </row>
    <row r="4" spans="2:15" x14ac:dyDescent="0.2">
      <c r="B4" s="69" t="s">
        <v>51</v>
      </c>
      <c r="C4" s="69" t="s">
        <v>43</v>
      </c>
      <c r="D4" s="69" t="s">
        <v>43</v>
      </c>
      <c r="E4" s="69" t="s">
        <v>211</v>
      </c>
      <c r="G4" s="69" t="s">
        <v>154</v>
      </c>
      <c r="I4" s="69" t="s">
        <v>109</v>
      </c>
      <c r="K4" t="s">
        <v>209</v>
      </c>
      <c r="M4" s="69" t="s">
        <v>44</v>
      </c>
      <c r="O4" t="s">
        <v>291</v>
      </c>
    </row>
    <row r="5" spans="2:15" x14ac:dyDescent="0.2">
      <c r="B5" s="69" t="s">
        <v>52</v>
      </c>
      <c r="C5" s="69" t="s">
        <v>44</v>
      </c>
      <c r="D5" s="69" t="s">
        <v>44</v>
      </c>
      <c r="E5" s="69" t="s">
        <v>210</v>
      </c>
      <c r="G5" t="s">
        <v>104</v>
      </c>
      <c r="I5" s="69" t="s">
        <v>110</v>
      </c>
      <c r="K5" t="s">
        <v>44</v>
      </c>
      <c r="M5" s="69" t="s">
        <v>179</v>
      </c>
    </row>
    <row r="6" spans="2:15" x14ac:dyDescent="0.2">
      <c r="C6" s="69" t="s">
        <v>272</v>
      </c>
      <c r="D6" s="69" t="s">
        <v>179</v>
      </c>
      <c r="E6" s="69" t="s">
        <v>212</v>
      </c>
      <c r="G6" s="69" t="s">
        <v>164</v>
      </c>
      <c r="I6" s="69" t="s">
        <v>272</v>
      </c>
      <c r="K6" s="69" t="s">
        <v>241</v>
      </c>
    </row>
    <row r="7" spans="2:15" x14ac:dyDescent="0.2">
      <c r="D7" s="69" t="s">
        <v>272</v>
      </c>
      <c r="E7" s="69" t="s">
        <v>213</v>
      </c>
      <c r="G7" s="69" t="s">
        <v>153</v>
      </c>
      <c r="K7" s="69" t="s">
        <v>272</v>
      </c>
    </row>
    <row r="8" spans="2:15" x14ac:dyDescent="0.2">
      <c r="E8" s="69" t="s">
        <v>214</v>
      </c>
      <c r="G8" s="69" t="s">
        <v>168</v>
      </c>
    </row>
    <row r="9" spans="2:15" x14ac:dyDescent="0.2">
      <c r="E9" s="69" t="s">
        <v>97</v>
      </c>
      <c r="G9" s="69" t="s">
        <v>148</v>
      </c>
    </row>
    <row r="10" spans="2:15" x14ac:dyDescent="0.2">
      <c r="E10" s="69" t="s">
        <v>96</v>
      </c>
      <c r="G10" s="69" t="s">
        <v>150</v>
      </c>
    </row>
    <row r="11" spans="2:15" x14ac:dyDescent="0.2">
      <c r="E11" s="69" t="s">
        <v>215</v>
      </c>
      <c r="G11" s="69" t="s">
        <v>161</v>
      </c>
    </row>
    <row r="12" spans="2:15" x14ac:dyDescent="0.2">
      <c r="E12" s="69" t="s">
        <v>228</v>
      </c>
      <c r="G12" s="69" t="s">
        <v>160</v>
      </c>
    </row>
    <row r="13" spans="2:15" x14ac:dyDescent="0.2">
      <c r="E13" s="69" t="s">
        <v>272</v>
      </c>
      <c r="G13" s="69" t="s">
        <v>151</v>
      </c>
    </row>
    <row r="14" spans="2:15" x14ac:dyDescent="0.2">
      <c r="G14" s="69" t="s">
        <v>167</v>
      </c>
    </row>
    <row r="15" spans="2:15" x14ac:dyDescent="0.2">
      <c r="G15" t="s">
        <v>101</v>
      </c>
    </row>
    <row r="16" spans="2:15" x14ac:dyDescent="0.2">
      <c r="G16" s="69" t="s">
        <v>173</v>
      </c>
    </row>
    <row r="17" spans="7:7" x14ac:dyDescent="0.2">
      <c r="G17" s="69" t="s">
        <v>158</v>
      </c>
    </row>
    <row r="18" spans="7:7" x14ac:dyDescent="0.2">
      <c r="G18" t="s">
        <v>98</v>
      </c>
    </row>
    <row r="19" spans="7:7" x14ac:dyDescent="0.2">
      <c r="G19" s="69" t="s">
        <v>155</v>
      </c>
    </row>
    <row r="20" spans="7:7" x14ac:dyDescent="0.2">
      <c r="G20" s="69" t="s">
        <v>157</v>
      </c>
    </row>
    <row r="21" spans="7:7" x14ac:dyDescent="0.2">
      <c r="G21" s="69" t="s">
        <v>152</v>
      </c>
    </row>
    <row r="22" spans="7:7" x14ac:dyDescent="0.2">
      <c r="G22" s="69" t="s">
        <v>171</v>
      </c>
    </row>
    <row r="23" spans="7:7" x14ac:dyDescent="0.2">
      <c r="G23" s="69" t="s">
        <v>159</v>
      </c>
    </row>
    <row r="24" spans="7:7" x14ac:dyDescent="0.2">
      <c r="G24" t="s">
        <v>100</v>
      </c>
    </row>
    <row r="25" spans="7:7" x14ac:dyDescent="0.2">
      <c r="G25" t="s">
        <v>103</v>
      </c>
    </row>
    <row r="26" spans="7:7" x14ac:dyDescent="0.2">
      <c r="G26" t="s">
        <v>102</v>
      </c>
    </row>
    <row r="27" spans="7:7" x14ac:dyDescent="0.2">
      <c r="G27" s="69" t="s">
        <v>166</v>
      </c>
    </row>
    <row r="28" spans="7:7" x14ac:dyDescent="0.2">
      <c r="G28" s="69" t="s">
        <v>165</v>
      </c>
    </row>
    <row r="29" spans="7:7" x14ac:dyDescent="0.2">
      <c r="G29" t="s">
        <v>99</v>
      </c>
    </row>
    <row r="30" spans="7:7" x14ac:dyDescent="0.2">
      <c r="G30" s="69" t="s">
        <v>169</v>
      </c>
    </row>
    <row r="31" spans="7:7" x14ac:dyDescent="0.2">
      <c r="G31" s="69" t="s">
        <v>170</v>
      </c>
    </row>
    <row r="32" spans="7:7" x14ac:dyDescent="0.2">
      <c r="G32" s="69" t="s">
        <v>163</v>
      </c>
    </row>
    <row r="33" spans="7:7" x14ac:dyDescent="0.2">
      <c r="G33" s="69" t="s">
        <v>162</v>
      </c>
    </row>
    <row r="34" spans="7:7" x14ac:dyDescent="0.2">
      <c r="G34" s="69" t="s">
        <v>149</v>
      </c>
    </row>
    <row r="35" spans="7:7" x14ac:dyDescent="0.2">
      <c r="G35" s="69" t="s">
        <v>156</v>
      </c>
    </row>
    <row r="36" spans="7:7" x14ac:dyDescent="0.2">
      <c r="G36" s="69" t="s">
        <v>172</v>
      </c>
    </row>
    <row r="37" spans="7:7" x14ac:dyDescent="0.2">
      <c r="G37" s="69" t="s">
        <v>272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G221"/>
  <sheetViews>
    <sheetView showGridLines="0" zoomScale="78" zoomScaleNormal="78" zoomScaleSheetLayoutView="80" zoomScalePageLayoutView="70" workbookViewId="0">
      <selection activeCell="C16" sqref="C16"/>
    </sheetView>
  </sheetViews>
  <sheetFormatPr baseColWidth="10" defaultColWidth="0" defaultRowHeight="12.75" zeroHeight="1" x14ac:dyDescent="0.2"/>
  <cols>
    <col min="1" max="1" width="7.5703125" style="29" customWidth="1"/>
    <col min="2" max="2" width="49.5703125" style="29" customWidth="1"/>
    <col min="3" max="3" width="78.85546875" style="29" customWidth="1"/>
    <col min="4" max="4" width="5.7109375" style="30" customWidth="1"/>
    <col min="5" max="5" width="2.85546875" style="30" customWidth="1"/>
    <col min="6" max="6" width="3.5703125" style="30" customWidth="1"/>
    <col min="7" max="7" width="9.5703125" style="30" customWidth="1"/>
    <col min="8" max="16384" width="0" style="29" hidden="1"/>
  </cols>
  <sheetData>
    <row r="1" spans="1:7" ht="30" customHeight="1" x14ac:dyDescent="0.2">
      <c r="A1" s="31"/>
      <c r="B1" s="84" t="s">
        <v>48</v>
      </c>
      <c r="C1" s="84" t="s">
        <v>49</v>
      </c>
      <c r="D1" s="33"/>
      <c r="E1" s="33"/>
      <c r="F1" s="33"/>
      <c r="G1" s="55"/>
    </row>
    <row r="2" spans="1:7" ht="30" customHeight="1" x14ac:dyDescent="0.2">
      <c r="A2" s="98" t="s">
        <v>0</v>
      </c>
      <c r="B2" s="85" t="s">
        <v>53</v>
      </c>
      <c r="C2" s="85" t="s">
        <v>53</v>
      </c>
      <c r="D2" s="32"/>
      <c r="E2" s="32"/>
      <c r="F2" s="32"/>
      <c r="G2" s="32"/>
    </row>
    <row r="3" spans="1:7" ht="30" customHeight="1" x14ac:dyDescent="0.2">
      <c r="A3" s="98" t="s">
        <v>1</v>
      </c>
      <c r="B3" s="86" t="s">
        <v>54</v>
      </c>
      <c r="C3" s="86" t="s">
        <v>54</v>
      </c>
      <c r="D3" s="32"/>
      <c r="E3" s="32"/>
      <c r="F3"/>
      <c r="G3" s="32"/>
    </row>
    <row r="4" spans="1:7" ht="30" customHeight="1" x14ac:dyDescent="0.2">
      <c r="A4" s="98" t="s">
        <v>2</v>
      </c>
      <c r="B4" s="86" t="s">
        <v>55</v>
      </c>
      <c r="C4" s="86" t="s">
        <v>55</v>
      </c>
      <c r="D4" s="32"/>
      <c r="E4" s="32"/>
      <c r="F4" s="32"/>
      <c r="G4" s="32"/>
    </row>
    <row r="5" spans="1:7" ht="30" customHeight="1" x14ac:dyDescent="0.2">
      <c r="A5" s="98"/>
      <c r="B5" s="86" t="s">
        <v>283</v>
      </c>
      <c r="C5" s="86" t="s">
        <v>284</v>
      </c>
      <c r="D5" s="32"/>
      <c r="E5" s="32"/>
      <c r="F5" s="32"/>
      <c r="G5" s="32"/>
    </row>
    <row r="6" spans="1:7" ht="30" customHeight="1" x14ac:dyDescent="0.2">
      <c r="A6" s="98" t="s">
        <v>3</v>
      </c>
      <c r="B6" s="86" t="s">
        <v>56</v>
      </c>
      <c r="C6" s="86" t="s">
        <v>56</v>
      </c>
      <c r="D6" s="32"/>
      <c r="E6" s="32"/>
      <c r="F6" s="32"/>
      <c r="G6" s="32"/>
    </row>
    <row r="7" spans="1:7" ht="30" customHeight="1" x14ac:dyDescent="0.2">
      <c r="A7" s="98" t="s">
        <v>79</v>
      </c>
      <c r="B7" s="86" t="s">
        <v>58</v>
      </c>
      <c r="C7" s="86" t="s">
        <v>58</v>
      </c>
      <c r="D7" s="32"/>
      <c r="E7" s="32"/>
      <c r="F7" s="32"/>
      <c r="G7" s="32"/>
    </row>
    <row r="8" spans="1:7" ht="30" customHeight="1" x14ac:dyDescent="0.2">
      <c r="A8" s="98" t="s">
        <v>80</v>
      </c>
      <c r="B8" s="86" t="s">
        <v>57</v>
      </c>
      <c r="C8" s="86" t="s">
        <v>57</v>
      </c>
      <c r="D8" s="32"/>
      <c r="E8" s="32"/>
      <c r="F8" s="32"/>
      <c r="G8" s="32"/>
    </row>
    <row r="9" spans="1:7" ht="30" customHeight="1" x14ac:dyDescent="0.2">
      <c r="A9" s="98" t="s">
        <v>81</v>
      </c>
      <c r="B9" s="86" t="s">
        <v>59</v>
      </c>
      <c r="C9" s="86" t="s">
        <v>59</v>
      </c>
      <c r="D9" s="32"/>
      <c r="E9" s="32"/>
      <c r="F9" s="32"/>
      <c r="G9" s="32"/>
    </row>
    <row r="10" spans="1:7" ht="30" customHeight="1" x14ac:dyDescent="0.2">
      <c r="A10" s="98" t="s">
        <v>188</v>
      </c>
      <c r="B10" s="86" t="s">
        <v>191</v>
      </c>
      <c r="C10" s="86" t="s">
        <v>191</v>
      </c>
      <c r="D10" s="32"/>
      <c r="E10" s="32"/>
      <c r="F10" s="32"/>
      <c r="G10" s="32"/>
    </row>
    <row r="11" spans="1:7" ht="30" customHeight="1" x14ac:dyDescent="0.2">
      <c r="A11" s="98" t="s">
        <v>4</v>
      </c>
      <c r="B11" s="86" t="s">
        <v>60</v>
      </c>
      <c r="C11" s="87" t="s">
        <v>61</v>
      </c>
      <c r="D11" s="32"/>
      <c r="E11" s="32"/>
      <c r="F11" s="32"/>
      <c r="G11" s="32"/>
    </row>
    <row r="12" spans="1:7" ht="30" customHeight="1" x14ac:dyDescent="0.2">
      <c r="A12" s="98" t="s">
        <v>82</v>
      </c>
      <c r="B12" s="86" t="s">
        <v>62</v>
      </c>
      <c r="C12" s="87" t="s">
        <v>189</v>
      </c>
      <c r="D12" s="32"/>
      <c r="E12" s="32"/>
      <c r="F12" s="32"/>
      <c r="G12" s="32"/>
    </row>
    <row r="13" spans="1:7" ht="30" customHeight="1" x14ac:dyDescent="0.2">
      <c r="A13" s="98" t="s">
        <v>83</v>
      </c>
      <c r="B13" s="86" t="s">
        <v>63</v>
      </c>
      <c r="C13" s="87" t="s">
        <v>64</v>
      </c>
      <c r="D13" s="32"/>
      <c r="E13" s="32"/>
      <c r="F13" s="32"/>
      <c r="G13" s="32"/>
    </row>
    <row r="14" spans="1:7" ht="30" customHeight="1" x14ac:dyDescent="0.2">
      <c r="A14" s="98" t="s">
        <v>84</v>
      </c>
      <c r="B14" s="86" t="s">
        <v>65</v>
      </c>
      <c r="C14" s="87" t="s">
        <v>66</v>
      </c>
      <c r="D14" s="32"/>
      <c r="E14" s="32"/>
      <c r="F14" s="32"/>
      <c r="G14" s="32"/>
    </row>
    <row r="15" spans="1:7" ht="30" customHeight="1" x14ac:dyDescent="0.2">
      <c r="A15" s="98" t="s">
        <v>85</v>
      </c>
      <c r="B15" s="86" t="s">
        <v>67</v>
      </c>
      <c r="C15" s="87" t="s">
        <v>111</v>
      </c>
      <c r="D15" s="32"/>
      <c r="E15" s="32"/>
      <c r="F15" s="32"/>
      <c r="G15" s="32"/>
    </row>
    <row r="16" spans="1:7" ht="41.25" customHeight="1" x14ac:dyDescent="0.2">
      <c r="A16" s="98" t="s">
        <v>86</v>
      </c>
      <c r="B16" s="86" t="s">
        <v>68</v>
      </c>
      <c r="C16" s="87" t="s">
        <v>294</v>
      </c>
      <c r="D16" s="32"/>
      <c r="E16" s="32"/>
      <c r="F16" s="32"/>
      <c r="G16" s="32"/>
    </row>
    <row r="17" spans="1:7" ht="30" customHeight="1" x14ac:dyDescent="0.2">
      <c r="A17" s="98" t="s">
        <v>5</v>
      </c>
      <c r="B17" s="86" t="s">
        <v>69</v>
      </c>
      <c r="C17" s="87" t="s">
        <v>70</v>
      </c>
      <c r="D17" s="32"/>
      <c r="E17" s="32"/>
      <c r="F17" s="32"/>
      <c r="G17" s="32"/>
    </row>
    <row r="18" spans="1:7" ht="30" customHeight="1" x14ac:dyDescent="0.2">
      <c r="A18" s="98" t="s">
        <v>88</v>
      </c>
      <c r="B18" s="86" t="s">
        <v>112</v>
      </c>
      <c r="C18" s="87" t="s">
        <v>114</v>
      </c>
      <c r="D18" s="32"/>
      <c r="E18" s="32"/>
      <c r="F18" s="32"/>
      <c r="G18" s="32"/>
    </row>
    <row r="19" spans="1:7" ht="30" customHeight="1" x14ac:dyDescent="0.2">
      <c r="A19" s="98" t="s">
        <v>89</v>
      </c>
      <c r="B19" s="86" t="s">
        <v>113</v>
      </c>
      <c r="C19" s="87" t="s">
        <v>115</v>
      </c>
      <c r="D19" s="32"/>
      <c r="E19" s="32"/>
      <c r="F19" s="32"/>
      <c r="G19" s="32"/>
    </row>
    <row r="20" spans="1:7" ht="30" customHeight="1" x14ac:dyDescent="0.2">
      <c r="A20" s="98" t="s">
        <v>6</v>
      </c>
      <c r="B20" s="88" t="s">
        <v>256</v>
      </c>
      <c r="C20" s="89" t="s">
        <v>257</v>
      </c>
      <c r="D20" s="32"/>
      <c r="E20" s="32"/>
      <c r="F20" s="32"/>
      <c r="G20" s="32"/>
    </row>
    <row r="21" spans="1:7" ht="30" customHeight="1" x14ac:dyDescent="0.2">
      <c r="A21" s="98" t="s">
        <v>7</v>
      </c>
      <c r="B21" s="88" t="s">
        <v>258</v>
      </c>
      <c r="C21" s="89" t="s">
        <v>258</v>
      </c>
      <c r="D21" s="32"/>
      <c r="E21" s="32"/>
      <c r="F21" s="32"/>
      <c r="G21" s="32"/>
    </row>
    <row r="22" spans="1:7" ht="30" customHeight="1" x14ac:dyDescent="0.2">
      <c r="A22" s="98" t="s">
        <v>90</v>
      </c>
      <c r="B22" s="86" t="s">
        <v>259</v>
      </c>
      <c r="C22" s="87" t="s">
        <v>260</v>
      </c>
      <c r="D22" s="32"/>
      <c r="E22" s="32"/>
      <c r="F22" s="32"/>
      <c r="G22" s="32"/>
    </row>
    <row r="23" spans="1:7" ht="30" customHeight="1" x14ac:dyDescent="0.2">
      <c r="A23" s="98"/>
      <c r="B23" s="86" t="s">
        <v>289</v>
      </c>
      <c r="C23" s="87" t="s">
        <v>290</v>
      </c>
      <c r="D23" s="32"/>
      <c r="E23" s="32"/>
      <c r="F23" s="32"/>
      <c r="G23" s="32"/>
    </row>
    <row r="24" spans="1:7" ht="30" customHeight="1" x14ac:dyDescent="0.2">
      <c r="A24" s="98" t="s">
        <v>92</v>
      </c>
      <c r="B24" s="88" t="s">
        <v>286</v>
      </c>
      <c r="C24" s="89" t="s">
        <v>217</v>
      </c>
      <c r="D24" s="32"/>
      <c r="E24" s="32"/>
      <c r="F24" s="32"/>
      <c r="G24" s="32"/>
    </row>
    <row r="25" spans="1:7" ht="30" customHeight="1" x14ac:dyDescent="0.2">
      <c r="A25" s="98" t="s">
        <v>237</v>
      </c>
      <c r="B25" s="88" t="s">
        <v>225</v>
      </c>
      <c r="C25" s="89" t="s">
        <v>221</v>
      </c>
      <c r="D25" s="32"/>
      <c r="E25" s="32"/>
      <c r="F25" s="32"/>
      <c r="G25" s="32"/>
    </row>
    <row r="26" spans="1:7" ht="30" customHeight="1" x14ac:dyDescent="0.2">
      <c r="A26" s="98" t="s">
        <v>238</v>
      </c>
      <c r="B26" s="88" t="s">
        <v>218</v>
      </c>
      <c r="C26" s="89" t="s">
        <v>222</v>
      </c>
      <c r="D26" s="32"/>
      <c r="E26" s="32"/>
      <c r="F26" s="32"/>
      <c r="G26" s="32"/>
    </row>
    <row r="27" spans="1:7" ht="30" customHeight="1" x14ac:dyDescent="0.2">
      <c r="A27" s="98" t="s">
        <v>239</v>
      </c>
      <c r="B27" s="88" t="s">
        <v>219</v>
      </c>
      <c r="C27" s="89" t="s">
        <v>223</v>
      </c>
      <c r="D27" s="32"/>
      <c r="E27" s="32"/>
      <c r="F27" s="32"/>
      <c r="G27" s="32"/>
    </row>
    <row r="28" spans="1:7" ht="30" customHeight="1" x14ac:dyDescent="0.2">
      <c r="A28" s="98" t="s">
        <v>240</v>
      </c>
      <c r="B28" s="90" t="s">
        <v>220</v>
      </c>
      <c r="C28" s="90" t="s">
        <v>224</v>
      </c>
      <c r="D28" s="32"/>
      <c r="E28" s="32"/>
      <c r="F28" s="32"/>
      <c r="G28" s="32"/>
    </row>
    <row r="29" spans="1:7" ht="30" customHeight="1" x14ac:dyDescent="0.2">
      <c r="A29" s="99" t="s">
        <v>249</v>
      </c>
      <c r="B29" s="90" t="s">
        <v>287</v>
      </c>
      <c r="C29" s="90" t="s">
        <v>263</v>
      </c>
      <c r="D29" s="32"/>
      <c r="E29" s="32"/>
      <c r="F29" s="32"/>
      <c r="G29" s="32"/>
    </row>
    <row r="30" spans="1:7" ht="30" customHeight="1" x14ac:dyDescent="0.2">
      <c r="A30" s="99" t="s">
        <v>250</v>
      </c>
      <c r="B30" s="88" t="s">
        <v>264</v>
      </c>
      <c r="C30" s="89" t="s">
        <v>268</v>
      </c>
      <c r="D30" s="32"/>
      <c r="E30" s="32"/>
      <c r="F30" s="32"/>
      <c r="G30" s="32"/>
    </row>
    <row r="31" spans="1:7" ht="30" customHeight="1" x14ac:dyDescent="0.2">
      <c r="A31" s="99" t="s">
        <v>251</v>
      </c>
      <c r="B31" s="88" t="s">
        <v>265</v>
      </c>
      <c r="C31" s="89" t="s">
        <v>269</v>
      </c>
      <c r="D31" s="32"/>
      <c r="E31" s="32"/>
      <c r="F31" s="32"/>
      <c r="G31" s="32"/>
    </row>
    <row r="32" spans="1:7" ht="30" customHeight="1" x14ac:dyDescent="0.2">
      <c r="A32" s="99" t="s">
        <v>252</v>
      </c>
      <c r="B32" s="88" t="s">
        <v>266</v>
      </c>
      <c r="C32" s="89" t="s">
        <v>270</v>
      </c>
      <c r="D32" s="32"/>
      <c r="E32" s="32"/>
      <c r="F32" s="32"/>
      <c r="G32" s="32"/>
    </row>
    <row r="33" spans="1:7" ht="30" customHeight="1" x14ac:dyDescent="0.2">
      <c r="A33" s="155" t="s">
        <v>262</v>
      </c>
      <c r="B33" s="90" t="s">
        <v>267</v>
      </c>
      <c r="C33" s="90" t="s">
        <v>271</v>
      </c>
      <c r="D33" s="32"/>
      <c r="E33" s="32"/>
      <c r="F33" s="32"/>
      <c r="G33" s="32"/>
    </row>
    <row r="34" spans="1:7" ht="30" customHeight="1" x14ac:dyDescent="0.2">
      <c r="A34" s="99" t="s">
        <v>91</v>
      </c>
      <c r="B34" s="88" t="s">
        <v>71</v>
      </c>
      <c r="C34" s="89" t="s">
        <v>261</v>
      </c>
      <c r="D34" s="32"/>
      <c r="E34" s="32"/>
      <c r="F34" s="32"/>
      <c r="G34" s="32"/>
    </row>
    <row r="35" spans="1:7" customFormat="1" ht="30" customHeight="1" x14ac:dyDescent="0.2">
      <c r="A35" s="99" t="s">
        <v>93</v>
      </c>
      <c r="B35" s="88" t="s">
        <v>72</v>
      </c>
      <c r="C35" s="89" t="s">
        <v>73</v>
      </c>
    </row>
    <row r="36" spans="1:7" ht="30" customHeight="1" x14ac:dyDescent="0.2">
      <c r="A36" s="99" t="s">
        <v>94</v>
      </c>
      <c r="B36" s="88" t="s">
        <v>74</v>
      </c>
      <c r="C36" s="89" t="s">
        <v>226</v>
      </c>
    </row>
    <row r="37" spans="1:7" ht="30" customHeight="1" x14ac:dyDescent="0.2">
      <c r="A37" s="99" t="s">
        <v>95</v>
      </c>
      <c r="B37" s="88" t="s">
        <v>75</v>
      </c>
      <c r="C37" s="89" t="s">
        <v>227</v>
      </c>
    </row>
    <row r="38" spans="1:7" ht="30" customHeight="1" x14ac:dyDescent="0.2">
      <c r="A38" s="99" t="s">
        <v>107</v>
      </c>
      <c r="B38" s="90" t="s">
        <v>105</v>
      </c>
      <c r="C38" s="90" t="s">
        <v>106</v>
      </c>
    </row>
    <row r="39" spans="1:7" ht="30" customHeight="1" x14ac:dyDescent="0.2">
      <c r="A39" s="99" t="s">
        <v>192</v>
      </c>
      <c r="B39" s="88" t="s">
        <v>200</v>
      </c>
      <c r="C39" s="89" t="s">
        <v>204</v>
      </c>
    </row>
    <row r="40" spans="1:7" ht="30" customHeight="1" x14ac:dyDescent="0.2">
      <c r="A40" s="99" t="s">
        <v>193</v>
      </c>
      <c r="B40" s="88" t="s">
        <v>201</v>
      </c>
      <c r="C40" s="89" t="s">
        <v>206</v>
      </c>
    </row>
    <row r="41" spans="1:7" ht="30" customHeight="1" x14ac:dyDescent="0.2">
      <c r="A41" s="99" t="s">
        <v>194</v>
      </c>
      <c r="B41" s="90" t="s">
        <v>202</v>
      </c>
      <c r="C41" s="90" t="s">
        <v>207</v>
      </c>
    </row>
    <row r="42" spans="1:7" ht="30" customHeight="1" x14ac:dyDescent="0.2">
      <c r="A42" s="99" t="s">
        <v>195</v>
      </c>
      <c r="B42" s="90" t="s">
        <v>203</v>
      </c>
      <c r="C42" s="90" t="s">
        <v>205</v>
      </c>
    </row>
    <row r="43" spans="1:7" x14ac:dyDescent="0.2"/>
    <row r="44" spans="1:7" x14ac:dyDescent="0.2"/>
    <row r="45" spans="1:7" x14ac:dyDescent="0.2"/>
    <row r="46" spans="1:7" x14ac:dyDescent="0.2"/>
    <row r="47" spans="1:7" x14ac:dyDescent="0.2"/>
    <row r="48" spans="1:7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</sheetData>
  <phoneticPr fontId="0" type="noConversion"/>
  <pageMargins left="0.59055118110236227" right="0.39370078740157483" top="0.55118110236220474" bottom="0.59055118110236227" header="0.19685039370078741" footer="0.51181102362204722"/>
  <pageSetup paperSize="9" scale="65" fitToWidth="0" orientation="portrait" r:id="rId1"/>
  <headerFooter alignWithMargins="0">
    <oddHeader>&amp;C&amp;"Tahoma,Normal"&amp;8&amp;F</oddHeader>
    <oddFooter>&amp;L&amp;"Tahoma,Normal"&amp;8Feuille :&amp;A&amp;R&amp;"Tahoma,Normal"&amp;8Page :&amp;P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24</vt:i4>
      </vt:variant>
    </vt:vector>
  </HeadingPairs>
  <TitlesOfParts>
    <vt:vector size="30" baseType="lpstr">
      <vt:lpstr>1 - Lisez Moi </vt:lpstr>
      <vt:lpstr>2 - TOUR 1</vt:lpstr>
      <vt:lpstr>SYNTHESE T1</vt:lpstr>
      <vt:lpstr>SYNTHESE TABLEAUX</vt:lpstr>
      <vt:lpstr>Feuil1</vt:lpstr>
      <vt:lpstr>16 - Intitulés</vt:lpstr>
      <vt:lpstr>ADMIN</vt:lpstr>
      <vt:lpstr>DIAG</vt:lpstr>
      <vt:lpstr>'2 - TOUR 1'!Impression_des_titres</vt:lpstr>
      <vt:lpstr>MEDI</vt:lpstr>
      <vt:lpstr>ON</vt:lpstr>
      <vt:lpstr>ONN</vt:lpstr>
      <vt:lpstr>Sexe</vt:lpstr>
      <vt:lpstr>'2 - TOUR 1'!T1C1</vt:lpstr>
      <vt:lpstr>'2 - TOUR 1'!T1C10</vt:lpstr>
      <vt:lpstr>'2 - TOUR 1'!T1C11</vt:lpstr>
      <vt:lpstr>'2 - TOUR 1'!T1C12</vt:lpstr>
      <vt:lpstr>'2 - TOUR 1'!T1C13</vt:lpstr>
      <vt:lpstr>'2 - TOUR 1'!T1C14</vt:lpstr>
      <vt:lpstr>'2 - TOUR 1'!T1C2</vt:lpstr>
      <vt:lpstr>'2 - TOUR 1'!T1C3</vt:lpstr>
      <vt:lpstr>'2 - TOUR 1'!T1C4</vt:lpstr>
      <vt:lpstr>'2 - TOUR 1'!T1C5</vt:lpstr>
      <vt:lpstr>'2 - TOUR 1'!T1C6</vt:lpstr>
      <vt:lpstr>'2 - TOUR 1'!T1C7</vt:lpstr>
      <vt:lpstr>'2 - TOUR 1'!T1C8</vt:lpstr>
      <vt:lpstr>'2 - TOUR 1'!T1C9</vt:lpstr>
      <vt:lpstr>'1 - Lisez Moi '!Zone_d_impression</vt:lpstr>
      <vt:lpstr>'16 - Intitulés'!Zone_d_impression</vt:lpstr>
      <vt:lpstr>'2 - TOUR 1'!Zone_d_impression</vt:lpstr>
    </vt:vector>
  </TitlesOfParts>
  <Company>ANAES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Outils ACC CDRom 2007</dc:title>
  <dc:creator>RTB</dc:creator>
  <cp:lastModifiedBy>Vanessa MICHELET BARBOTIN</cp:lastModifiedBy>
  <cp:lastPrinted>2015-02-04T13:29:36Z</cp:lastPrinted>
  <dcterms:created xsi:type="dcterms:W3CDTF">2000-10-17T07:21:53Z</dcterms:created>
  <dcterms:modified xsi:type="dcterms:W3CDTF">2017-12-14T08:30:42Z</dcterms:modified>
</cp:coreProperties>
</file>